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EstaPasta_de_trabalho"/>
  <mc:AlternateContent xmlns:mc="http://schemas.openxmlformats.org/markup-compatibility/2006">
    <mc:Choice Requires="x15">
      <x15ac:absPath xmlns:x15ac="http://schemas.microsoft.com/office/spreadsheetml/2010/11/ac" url="C:\Users\user\OneDrive\Ambiente de Trabalho\"/>
    </mc:Choice>
  </mc:AlternateContent>
  <xr:revisionPtr revIDLastSave="0" documentId="8_{494574CC-0305-4067-9D8B-AE2231EA2431}" xr6:coauthVersionLast="47" xr6:coauthVersionMax="47" xr10:uidLastSave="{00000000-0000-0000-0000-000000000000}"/>
  <bookViews>
    <workbookView xWindow="-120" yWindow="-120" windowWidth="20730" windowHeight="11040" tabRatio="668" firstSheet="1" activeTab="1" xr2:uid="{00000000-000D-0000-FFFF-FFFF00000000}"/>
  </bookViews>
  <sheets>
    <sheet name="PLANILHAS CARREGADAS" sheetId="13" r:id="rId1"/>
    <sheet name="ORÇAMENTO" sheetId="42" r:id="rId2"/>
  </sheets>
  <definedNames>
    <definedName name="A">#REF!</definedName>
    <definedName name="COMPOSIÇÃO">#REF!</definedName>
    <definedName name="COMPOSIÇÃO_COTAÇÃO">#REF!</definedName>
    <definedName name="COTAÇÃO">#REF!</definedName>
    <definedName name="COTAÇÕES">#REF!</definedName>
    <definedName name="QUADRO_GERAL">#REF!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 i="42" l="1"/>
  <c r="I10" i="42"/>
  <c r="I11" i="42"/>
  <c r="I12" i="42"/>
  <c r="I13" i="42"/>
  <c r="I14" i="42"/>
  <c r="I15" i="42"/>
  <c r="I16" i="42"/>
  <c r="I17" i="42"/>
  <c r="I18" i="42"/>
  <c r="I19" i="42"/>
  <c r="I20" i="42"/>
  <c r="I21" i="42"/>
  <c r="I22" i="42"/>
  <c r="B8" i="13" l="1"/>
  <c r="C8" i="13" s="1"/>
  <c r="E8" i="13" s="1"/>
  <c r="B7" i="13"/>
  <c r="C7" i="13" s="1"/>
  <c r="E7" i="13" s="1"/>
  <c r="B5" i="13"/>
  <c r="C5" i="13" s="1"/>
  <c r="E5" i="13" s="1"/>
  <c r="B4" i="13"/>
  <c r="C4" i="13" s="1"/>
  <c r="B3" i="13"/>
  <c r="C3" i="13" s="1"/>
  <c r="B6" i="13"/>
  <c r="C6" i="13" s="1"/>
  <c r="M27" i="42" l="1"/>
  <c r="K11" i="42" l="1"/>
  <c r="L11" i="42" s="1"/>
  <c r="K12" i="42"/>
  <c r="L12" i="42" s="1"/>
  <c r="K22" i="42"/>
  <c r="L22" i="42" s="1"/>
  <c r="K10" i="42"/>
  <c r="L10" i="42" s="1"/>
  <c r="K21" i="42"/>
  <c r="L21" i="42" s="1"/>
  <c r="K18" i="42"/>
  <c r="L18" i="42" s="1"/>
  <c r="K6" i="42"/>
  <c r="L6" i="42" s="1"/>
  <c r="M6" i="42" s="1"/>
  <c r="I6" i="42"/>
  <c r="J6" i="42" s="1"/>
  <c r="E6" i="13" l="1"/>
  <c r="E4" i="13"/>
  <c r="E3" i="13"/>
  <c r="K14" i="42" l="1"/>
  <c r="L14" i="42" s="1"/>
  <c r="K19" i="42"/>
  <c r="L19" i="42" s="1"/>
  <c r="K8" i="42"/>
  <c r="L8" i="42" s="1"/>
  <c r="K17" i="42"/>
  <c r="L17" i="42" s="1"/>
  <c r="K16" i="42"/>
  <c r="L16" i="42" s="1"/>
  <c r="K20" i="42"/>
  <c r="L20" i="42" s="1"/>
  <c r="K9" i="42"/>
  <c r="L9" i="42" s="1"/>
  <c r="K15" i="42"/>
  <c r="L15" i="42" s="1"/>
  <c r="K13" i="42"/>
  <c r="L13" i="42" s="1"/>
  <c r="M8" i="42" l="1"/>
  <c r="I8" i="42"/>
  <c r="J8" i="42" l="1"/>
  <c r="M24" i="42"/>
  <c r="M23" i="42"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e001 (Page 1)" description="Conexão com a consulta 'Table001 (Page 1)' na pasta de trabalho." type="5" refreshedVersion="8" background="1" saveData="1">
    <dbPr connection="Provider=Microsoft.Mashup.OleDb.1;Data Source=$Workbook$;Location=&quot;Table001 (Page 1)&quot;;Extended Properties=&quot;&quot;" command="SELECT * FROM [Table001 (Page 1)]"/>
  </connection>
</connections>
</file>

<file path=xl/sharedStrings.xml><?xml version="1.0" encoding="utf-8"?>
<sst xmlns="http://schemas.openxmlformats.org/spreadsheetml/2006/main" count="308" uniqueCount="277">
  <si>
    <t>REFERÊNCIA</t>
  </si>
  <si>
    <t>CÓDIGO</t>
  </si>
  <si>
    <t>SERVIÇO</t>
  </si>
  <si>
    <t>UNID</t>
  </si>
  <si>
    <t>QTDE</t>
  </si>
  <si>
    <t>PREÇO SUBITEM SEM BDI</t>
  </si>
  <si>
    <t>PREÇO DO SERVIÇO SEM BDI</t>
  </si>
  <si>
    <t>TOTAL SEM BDI:</t>
  </si>
  <si>
    <t>TOTAL COM BDI:</t>
  </si>
  <si>
    <t>BDI (%)</t>
  </si>
  <si>
    <t>VALOR C BDI</t>
  </si>
  <si>
    <t>CHP</t>
  </si>
  <si>
    <t>VASSOURA MECÂNICA REBOCÁVEL COM ESCOVA CILÍNDRICA, LARGURA ÚTIL DE VARRIMENTO DE 2,44 M - CHP DIURNO. AF_06/2014</t>
  </si>
  <si>
    <t>RETROESCAVADEIRA SOBRE RODAS COM CARREGADEIRA, TRAÇÃO 4X4, POTÊNCIA LÍQ. 72 HP, CAÇAMBA CARREG. CAP. MÍN. 0,79 M3, CAÇAMBA RETRO CAP. 0,18 M3, PESO OPERACIONAL MÍN. 7.140 KG, PROFUNDIDADE ESCAVAÇÃO MÁX. 4,50 M - CHP DIURNO. AF_06/2014</t>
  </si>
  <si>
    <t>CAMINHÃO PIPA 10.000 L TRUCADO, PESO BRUTO TOTAL 23.000 KG, CARGA ÚTIL MÁXIMA 15.935 KG, DISTÂNCIA ENTRE EIXOS 4,8 M, POTÊNCIA 230 CV, INCLUSIVE TANQUE DE AÇO PARA TRANSPORTE DE ÁGUA - CHP DIURNO. AF_06/2014</t>
  </si>
  <si>
    <t>MOTONIVELADORA POTÊNCIA BÁSICA LÍQUIDA (PRIMEIRA MARCHA) 125 HP, PESO BRUTO 13032 KG, LARGURA DA LÂMINA DE 3,7 M - CHP DIURNO. AF_06/2014</t>
  </si>
  <si>
    <t>PÁ CARREGADEIRA SOBRE RODAS, POTÊNCIA 197 HP, CAPACIDADE DA CAÇAMBA 2,5 A 3,5 M3, PESO OPERACIONAL 18338 KG - CHP DIURNO. AF_06/2014</t>
  </si>
  <si>
    <t>ROLO COMPACTADOR PE DE CARNEIRO VIBRATORIO, POTENCIA 125 HP, PESO OPERACIONAL SEM/COM LASTRO 11,95 / 13,30 T, IMPACTO DINAMICO 38,5 / 22,5 T, LARGURA DE TRABALHO 2,15 M - CHP DIURNO. AF_06/2014</t>
  </si>
  <si>
    <t>TRATOR DE ESTEIRAS, POTÊNCIA 100 HP, PESO OPERACIONAL 9,4 T, COM LÂMINA 2,19 M3 - CHP DIURNO. AF_06/2014</t>
  </si>
  <si>
    <t>TRATOR DE PNEUS, POTÊNCIA 85 CV, TRAÇÃO 4X4, PESO COM LASTRO DE 4.675 KG - CHP DIURNO. AF_06/2014</t>
  </si>
  <si>
    <t>CAMINHÃO BASCULANTE 10 M3, TRUCADO CABINE SIMPLES, PESO BRUTO TOTAL 23.000 KG, CARGA ÚTIL MÁXIMA 15.935 KG, DISTÂNCIA ENTRE EIXOS 4,80 M, POTÊNCIA 230 CV INCLUSIVE CAÇAMBA METÁLICA - CHP DIURNO. AF_06/2014</t>
  </si>
  <si>
    <t>GUINDASTE HIDRÁULICO AUTOPROPELIDO, COM LANÇA TELESCÓPICA 40 M, CAPACIDADE MÁXIMA 60 T, POTÊNCIA 260 KW - CHP DIURNO. AF_03/2016</t>
  </si>
  <si>
    <t>ROLO COMPACTADOR VIBRATORIO TANDEM, ACO LISO, POTENCIA 125 HP, PESO SEM/COM LASTRO 10,20/11,65 T, LARGURA DE TRABALHO 1,73 M - CHP DIURNO. AF_11/2016</t>
  </si>
  <si>
    <t>ESCAVADEIRA HIDRAULICA SOBRE ESTEIRA, COM GARRA GIRATORIA DE MANDIBULAS, PESO OPERACIONAL ENTRE 22,00 E 25,50 TON, POTENCIA LIQUIDA ENTRE 150 E 160 HP - CHP DIURNO. AF_11/2016</t>
  </si>
  <si>
    <t>SETOP</t>
  </si>
  <si>
    <t>SINAPI COMPOSIÇÕES</t>
  </si>
  <si>
    <t>SINAPI INSUMOS</t>
  </si>
  <si>
    <t>SETOP RODOVIÁRIAS</t>
  </si>
  <si>
    <t>SETOP EDIFICAÇÕES</t>
  </si>
  <si>
    <t>PREÇO DO SERVIÇO COM BDI</t>
  </si>
  <si>
    <t>ITEM</t>
  </si>
  <si>
    <t>10/20</t>
  </si>
  <si>
    <t>SUDECAP</t>
  </si>
  <si>
    <t>SUDECAP CONSTRUÇÃO</t>
  </si>
  <si>
    <t>SUDECAP INSUMOS</t>
  </si>
  <si>
    <t>SINAPI</t>
  </si>
  <si>
    <t>JAN/21</t>
  </si>
  <si>
    <t>OUT/20</t>
  </si>
  <si>
    <t>Mês</t>
  </si>
  <si>
    <t>12/2020</t>
  </si>
  <si>
    <t>12/2021</t>
  </si>
  <si>
    <t>01/2021</t>
  </si>
  <si>
    <t>02/2021</t>
  </si>
  <si>
    <t>03/2021</t>
  </si>
  <si>
    <t>04/2021</t>
  </si>
  <si>
    <t>05/2021</t>
  </si>
  <si>
    <t>06/2021</t>
  </si>
  <si>
    <t>07/2021</t>
  </si>
  <si>
    <t>08/2021</t>
  </si>
  <si>
    <t>09/2021</t>
  </si>
  <si>
    <t>10/2021</t>
  </si>
  <si>
    <t>11/2021</t>
  </si>
  <si>
    <t>02/2022</t>
  </si>
  <si>
    <t>03/2022</t>
  </si>
  <si>
    <t>04/2022</t>
  </si>
  <si>
    <t>05/2022</t>
  </si>
  <si>
    <t>06/2022</t>
  </si>
  <si>
    <t>07/2022</t>
  </si>
  <si>
    <t>08/2022</t>
  </si>
  <si>
    <t>09/2022</t>
  </si>
  <si>
    <t>10/2022</t>
  </si>
  <si>
    <t>11/2022</t>
  </si>
  <si>
    <t>12/2022</t>
  </si>
  <si>
    <t>DEZ/21</t>
  </si>
  <si>
    <t>DEZ/20</t>
  </si>
  <si>
    <t>FEV/21</t>
  </si>
  <si>
    <t>MAR/21</t>
  </si>
  <si>
    <t>ABR/21</t>
  </si>
  <si>
    <t>MAI/21</t>
  </si>
  <si>
    <t>JUN/21</t>
  </si>
  <si>
    <t>JUL/21</t>
  </si>
  <si>
    <t>AGO/21</t>
  </si>
  <si>
    <t>SET/21</t>
  </si>
  <si>
    <t>OUT/21</t>
  </si>
  <si>
    <t>NOV/21</t>
  </si>
  <si>
    <t>JANEIRO/2021</t>
  </si>
  <si>
    <t>DEZEMBRO/2021</t>
  </si>
  <si>
    <t>FEVEREIRO/2021</t>
  </si>
  <si>
    <t>MARÇO/2021</t>
  </si>
  <si>
    <t>ABRIL/2021</t>
  </si>
  <si>
    <t>MAIO/2021</t>
  </si>
  <si>
    <t>JUNHO/2021</t>
  </si>
  <si>
    <t>JULHO/2021</t>
  </si>
  <si>
    <t>AGOSTO/2021</t>
  </si>
  <si>
    <t>SETEMBRO/2021</t>
  </si>
  <si>
    <t>OUTUBRO/2021</t>
  </si>
  <si>
    <t>NOVEMBRO/2021</t>
  </si>
  <si>
    <t>DEZEMBRO/2020</t>
  </si>
  <si>
    <t>10/21</t>
  </si>
  <si>
    <t>10/22</t>
  </si>
  <si>
    <t>10/23</t>
  </si>
  <si>
    <t>01/21</t>
  </si>
  <si>
    <t>02/21</t>
  </si>
  <si>
    <t>03/21</t>
  </si>
  <si>
    <t>04/21</t>
  </si>
  <si>
    <t>05/21</t>
  </si>
  <si>
    <t>06/21</t>
  </si>
  <si>
    <t>07/21</t>
  </si>
  <si>
    <t>08/21</t>
  </si>
  <si>
    <t>09/21</t>
  </si>
  <si>
    <t>11/21</t>
  </si>
  <si>
    <t>12/21</t>
  </si>
  <si>
    <t>12/20</t>
  </si>
  <si>
    <t>OUTUBRO/2020</t>
  </si>
  <si>
    <t>NOVEMBRO/2020</t>
  </si>
  <si>
    <t>NOV/20</t>
  </si>
  <si>
    <t>10/2020</t>
  </si>
  <si>
    <t>11/2020</t>
  </si>
  <si>
    <t>01/2022</t>
  </si>
  <si>
    <t>JANEIRO/2022</t>
  </si>
  <si>
    <t>01/22</t>
  </si>
  <si>
    <t>FEVEREIRO/2022</t>
  </si>
  <si>
    <t>02/22</t>
  </si>
  <si>
    <t>MARÇO/2022</t>
  </si>
  <si>
    <t>03/22</t>
  </si>
  <si>
    <t>ABRIL/2022</t>
  </si>
  <si>
    <t>04/22</t>
  </si>
  <si>
    <t>MAIO/2022</t>
  </si>
  <si>
    <t>05/22</t>
  </si>
  <si>
    <t>JUNHO/2022</t>
  </si>
  <si>
    <t>06/22</t>
  </si>
  <si>
    <t>JULHO/2022</t>
  </si>
  <si>
    <t>07/22</t>
  </si>
  <si>
    <t>AGOSTO/2022</t>
  </si>
  <si>
    <t>08/22</t>
  </si>
  <si>
    <t>SETEMBRO/2022</t>
  </si>
  <si>
    <t>09/22</t>
  </si>
  <si>
    <t>OUTUBRO/2022</t>
  </si>
  <si>
    <t>NOVEMBRO/2022</t>
  </si>
  <si>
    <t>11/22</t>
  </si>
  <si>
    <t>DEZEMBRO/2022</t>
  </si>
  <si>
    <t>12/22</t>
  </si>
  <si>
    <t>01/2023</t>
  </si>
  <si>
    <t>JANEIRO/2023</t>
  </si>
  <si>
    <t>01/23</t>
  </si>
  <si>
    <t>02/2023</t>
  </si>
  <si>
    <t>FEVEREIRO/2023</t>
  </si>
  <si>
    <t>02/23</t>
  </si>
  <si>
    <t>03/2023</t>
  </si>
  <si>
    <t>MARÇO/2023</t>
  </si>
  <si>
    <t>03/23</t>
  </si>
  <si>
    <t>04/2023</t>
  </si>
  <si>
    <t>ABRIL/2023</t>
  </si>
  <si>
    <t>04/23</t>
  </si>
  <si>
    <t>05/2023</t>
  </si>
  <si>
    <t>MAIO/2023</t>
  </si>
  <si>
    <t>05/23</t>
  </si>
  <si>
    <t>06/2023</t>
  </si>
  <si>
    <t>JUNHO/2023</t>
  </si>
  <si>
    <t>06/23</t>
  </si>
  <si>
    <t>07/2023</t>
  </si>
  <si>
    <t>JULHO/2023</t>
  </si>
  <si>
    <t>07/23</t>
  </si>
  <si>
    <t>08/2023</t>
  </si>
  <si>
    <t>AGOSTO/2023</t>
  </si>
  <si>
    <t>08/23</t>
  </si>
  <si>
    <t>09/2023</t>
  </si>
  <si>
    <t>SETEMBRO/2023</t>
  </si>
  <si>
    <t>09/23</t>
  </si>
  <si>
    <t>10/2023</t>
  </si>
  <si>
    <t>OUTUBRO/2023</t>
  </si>
  <si>
    <t>11/2023</t>
  </si>
  <si>
    <t>NOVEMBRO/2023</t>
  </si>
  <si>
    <t>11/23</t>
  </si>
  <si>
    <t>12/2023</t>
  </si>
  <si>
    <t>DEZEMBRO/2023</t>
  </si>
  <si>
    <t>12/23</t>
  </si>
  <si>
    <t>11/20</t>
  </si>
  <si>
    <t>JAN/22</t>
  </si>
  <si>
    <t>FEV/22</t>
  </si>
  <si>
    <t>MAR/22</t>
  </si>
  <si>
    <t>ABR/22</t>
  </si>
  <si>
    <t>MAI/22</t>
  </si>
  <si>
    <t>JUN/22</t>
  </si>
  <si>
    <t>JUL/22</t>
  </si>
  <si>
    <t>AGO/22</t>
  </si>
  <si>
    <t>SET/22</t>
  </si>
  <si>
    <t>OUT/22</t>
  </si>
  <si>
    <t>NOV/22</t>
  </si>
  <si>
    <t>DEZ/22</t>
  </si>
  <si>
    <t>ISS = 5%</t>
  </si>
  <si>
    <t>JAN/23</t>
  </si>
  <si>
    <t>FEV/23</t>
  </si>
  <si>
    <t>MAR/23</t>
  </si>
  <si>
    <t>ABR/23</t>
  </si>
  <si>
    <t>MAI/23</t>
  </si>
  <si>
    <t>JUN/23</t>
  </si>
  <si>
    <t>JUL/23</t>
  </si>
  <si>
    <t>AGO/23</t>
  </si>
  <si>
    <t>SET/23</t>
  </si>
  <si>
    <t>OUT/23</t>
  </si>
  <si>
    <t>NOV/23</t>
  </si>
  <si>
    <t>DEZ/23</t>
  </si>
  <si>
    <t>12/2024</t>
  </si>
  <si>
    <t>DEZEMBRO/2024</t>
  </si>
  <si>
    <t>12/24</t>
  </si>
  <si>
    <t>DEZ/24</t>
  </si>
  <si>
    <t>01/2024</t>
  </si>
  <si>
    <t>JANEIRO/2024</t>
  </si>
  <si>
    <t>JAN/24</t>
  </si>
  <si>
    <t>02/2024</t>
  </si>
  <si>
    <t>03/2024</t>
  </si>
  <si>
    <t>04/2024</t>
  </si>
  <si>
    <t>05/2024</t>
  </si>
  <si>
    <t>06/2024</t>
  </si>
  <si>
    <t>07/2024</t>
  </si>
  <si>
    <t>08/2024</t>
  </si>
  <si>
    <t>09/2024</t>
  </si>
  <si>
    <t>10/2024</t>
  </si>
  <si>
    <t>11/2024</t>
  </si>
  <si>
    <t>FEVEREIRO/2024</t>
  </si>
  <si>
    <t>MARÇO/2024</t>
  </si>
  <si>
    <t>ABRIL/2024</t>
  </si>
  <si>
    <t>MAIO/2024</t>
  </si>
  <si>
    <t>JUNHO/2024</t>
  </si>
  <si>
    <t>JULHO/2024</t>
  </si>
  <si>
    <t>AGOSTO/2024</t>
  </si>
  <si>
    <t>SETEMBRO/2024</t>
  </si>
  <si>
    <t>OUTUBRO/2024</t>
  </si>
  <si>
    <t>NOVEMBRO/2024</t>
  </si>
  <si>
    <t>01/24</t>
  </si>
  <si>
    <t>02/24</t>
  </si>
  <si>
    <t>03/24</t>
  </si>
  <si>
    <t>04/24</t>
  </si>
  <si>
    <t>05/24</t>
  </si>
  <si>
    <t>06/24</t>
  </si>
  <si>
    <t>07/24</t>
  </si>
  <si>
    <t>08/24</t>
  </si>
  <si>
    <t>09/24</t>
  </si>
  <si>
    <t>10/24</t>
  </si>
  <si>
    <t>11/24</t>
  </si>
  <si>
    <t>FEV/24</t>
  </si>
  <si>
    <t>MAR/24</t>
  </si>
  <si>
    <t>ABR/24</t>
  </si>
  <si>
    <t>MAI/24</t>
  </si>
  <si>
    <t>JUN/24</t>
  </si>
  <si>
    <t>JUL/24</t>
  </si>
  <si>
    <t>AGO/24</t>
  </si>
  <si>
    <t>SET/24</t>
  </si>
  <si>
    <t>OUT/24</t>
  </si>
  <si>
    <t>NOV/24</t>
  </si>
  <si>
    <t>PREÇO UNITÁRIO</t>
  </si>
  <si>
    <t>LOCAÇÃO DE CAMINHÕES, MÁQUINAS PESADAS E EQUIPAMENTOS</t>
  </si>
  <si>
    <t>PREÇO SUBITEM  COM BDI</t>
  </si>
  <si>
    <t xml:space="preserve">1. </t>
  </si>
  <si>
    <t>TRANSPORTE DE QUIPAMENTO DE OBRA PARA 30 MUNICÍPIOS</t>
  </si>
  <si>
    <t>TRANSPORTE DE MÁQUINAS E EQUIPAMENTOS POR PRANCHA REBAIXADA</t>
  </si>
  <si>
    <t>KM</t>
  </si>
  <si>
    <t>2.</t>
  </si>
  <si>
    <t>EQUIPAMENTOS PARA LOCAÇÃO</t>
  </si>
  <si>
    <t>SICRO - JAN/24</t>
  </si>
  <si>
    <t>ORSE -MAI/24</t>
  </si>
  <si>
    <t>PREÇO UNITÁRIO COM BDI</t>
  </si>
  <si>
    <t>1.1</t>
  </si>
  <si>
    <t>2.1</t>
  </si>
  <si>
    <t>2.2</t>
  </si>
  <si>
    <t>2.3</t>
  </si>
  <si>
    <t>2.4</t>
  </si>
  <si>
    <t>2.5</t>
  </si>
  <si>
    <t>2.6</t>
  </si>
  <si>
    <t>2.7</t>
  </si>
  <si>
    <t>2.8</t>
  </si>
  <si>
    <t>2.9</t>
  </si>
  <si>
    <t>2.10</t>
  </si>
  <si>
    <t>2.11</t>
  </si>
  <si>
    <t>2.12</t>
  </si>
  <si>
    <t>2.13</t>
  </si>
  <si>
    <t>2.14</t>
  </si>
  <si>
    <t>E9690</t>
  </si>
  <si>
    <t>E9742</t>
  </si>
  <si>
    <t>E9745</t>
  </si>
  <si>
    <t>2.15</t>
  </si>
  <si>
    <t>PLANILHA ORÇAMENTÁRIA - BDI 17,98%</t>
  </si>
  <si>
    <t>SINAPI - MAI/24</t>
  </si>
  <si>
    <t>TRATOR AGRÍCOLA SOBRE PNEUS COM ROÇADEIRA ARTICULADA E CAPACIDADE DE 1,12 M - 77 KW</t>
  </si>
  <si>
    <t>TRATOR AGRÍCOLA SOBRE PNEUS COM ROÇADEIRA DE ARRASTE E CAPACIDADE DE 1,50 M - 77 KW</t>
  </si>
  <si>
    <t>CAMINHÃO CARROCERIA COM GUINDAUTO E CESTO AÉREO COM CAPACIDADE DE 10 T.M - 136 KW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</si>
</sst>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quot;R$&quot;\ * #,##0.00_-;\-&quot;R$&quot;\ * #,##0.00_-;_-&quot;R$&quot;\ * &quot;-&quot;??_-;_-@_-"/>
    <numFmt numFmtId="43" formatCode="_-* #,##0.00_-;\-* #,##0.00_-;_-* &quot;-&quot;??_-;_-@_-"/>
    <numFmt numFmtId="164" formatCode="_-* #,##0.00_-;\-* #,##0.00_-;_-* \-??_-;_-@_-"/>
    <numFmt numFmtId="165" formatCode="&quot;R$ &quot;#,##0.00"/>
    <numFmt numFmtId="166" formatCode="&quot;R$&quot;\ #,##0.00"/>
    <numFmt numFmtId="167" formatCode="[$-F800]dddd\,\ mmmm\ dd\,\ yyyy"/>
    <numFmt numFmtId="168" formatCode="[$-416]mmm\-yy;@"/>
    <numFmt numFmtId="169" formatCode="d&quot; de &quot;mm&quot; de &quot;yy"/>
    <numFmt numFmtId="170" formatCode="d/m/yy;@"/>
    <numFmt numFmtId="171" formatCode="0,000.00"/>
    <numFmt numFmtId="172" formatCode="&quot;R$ &quot;#,##0.00;[Red]&quot;-R$ &quot;#,##0.00"/>
  </numFmts>
  <fonts count="26" x14ac:knownFonts="1">
    <font>
      <sz val="11"/>
      <color rgb="FF000000"/>
      <name val="Calibri"/>
      <family val="2"/>
      <charset val="1"/>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9"/>
      <color rgb="FF000000"/>
      <name val="Calibri Light"/>
      <family val="2"/>
      <charset val="1"/>
    </font>
    <font>
      <sz val="9"/>
      <color rgb="FF000000"/>
      <name val="Calibri Light"/>
      <family val="2"/>
      <charset val="1"/>
    </font>
    <font>
      <sz val="11"/>
      <color rgb="FF000000"/>
      <name val="Calibri"/>
      <family val="2"/>
      <charset val="1"/>
    </font>
    <font>
      <sz val="8"/>
      <name val="Calibri"/>
      <family val="2"/>
      <charset val="1"/>
    </font>
    <font>
      <sz val="10"/>
      <name val="Arial"/>
      <family val="2"/>
    </font>
    <font>
      <sz val="10"/>
      <name val="Arial"/>
      <family val="2"/>
    </font>
    <font>
      <sz val="11"/>
      <color rgb="FF000000"/>
      <name val="Calibri"/>
      <family val="2"/>
      <scheme val="minor"/>
    </font>
    <font>
      <sz val="11"/>
      <color rgb="FF000000"/>
      <name val="Calibri"/>
      <family val="2"/>
    </font>
    <font>
      <sz val="11"/>
      <color theme="0"/>
      <name val="Calibri"/>
      <family val="2"/>
      <charset val="1"/>
    </font>
    <font>
      <b/>
      <sz val="12"/>
      <color rgb="FF000000"/>
      <name val="Calibri Light"/>
      <family val="2"/>
      <scheme val="major"/>
    </font>
    <font>
      <b/>
      <sz val="11"/>
      <color rgb="FF000000"/>
      <name val="Calibri Light"/>
      <family val="2"/>
      <scheme val="major"/>
    </font>
    <font>
      <b/>
      <sz val="14"/>
      <name val="Calibri Light"/>
      <family val="2"/>
    </font>
    <font>
      <sz val="11"/>
      <color theme="1"/>
      <name val="Arial"/>
      <family val="2"/>
    </font>
    <font>
      <b/>
      <sz val="9"/>
      <color rgb="FF000000"/>
      <name val="Calibri Light"/>
      <family val="2"/>
    </font>
    <font>
      <b/>
      <sz val="11"/>
      <color rgb="FF000000"/>
      <name val="Calibri Light"/>
      <family val="2"/>
      <charset val="1"/>
    </font>
  </fonts>
  <fills count="11">
    <fill>
      <patternFill patternType="none"/>
    </fill>
    <fill>
      <patternFill patternType="gray125"/>
    </fill>
    <fill>
      <patternFill patternType="solid">
        <fgColor rgb="FFD0CECE"/>
        <bgColor rgb="FFD9D9D9"/>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4.9989318521683403E-2"/>
        <bgColor rgb="FFD9D9D9"/>
      </patternFill>
    </fill>
    <fill>
      <patternFill patternType="solid">
        <fgColor theme="2"/>
        <bgColor indexed="64"/>
      </patternFill>
    </fill>
    <fill>
      <patternFill patternType="solid">
        <fgColor theme="0"/>
        <bgColor indexed="64"/>
      </patternFill>
    </fill>
    <fill>
      <patternFill patternType="solid">
        <fgColor theme="2" tint="-9.9978637043366805E-2"/>
        <bgColor indexed="64"/>
      </patternFill>
    </fill>
    <fill>
      <patternFill patternType="solid">
        <fgColor theme="0" tint="-4.9989318521683403E-2"/>
        <bgColor rgb="FFFFCC00"/>
      </patternFill>
    </fill>
    <fill>
      <patternFill patternType="solid">
        <fgColor theme="2" tint="-9.9978637043366805E-2"/>
        <bgColor rgb="FFFFCC00"/>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s>
  <cellStyleXfs count="133">
    <xf numFmtId="0" fontId="0" fillId="0" borderId="0"/>
    <xf numFmtId="164" fontId="13" fillId="0" borderId="0" applyBorder="0" applyProtection="0"/>
    <xf numFmtId="0" fontId="15" fillId="0" borderId="0"/>
    <xf numFmtId="0" fontId="16" fillId="0" borderId="0"/>
    <xf numFmtId="43" fontId="17" fillId="0" borderId="0" applyFont="0" applyFill="0" applyBorder="0" applyAlignment="0" applyProtection="0"/>
    <xf numFmtId="43" fontId="17" fillId="0" borderId="0" applyFont="0" applyFill="0" applyBorder="0" applyAlignment="0" applyProtection="0"/>
    <xf numFmtId="0" fontId="10" fillId="0" borderId="0"/>
    <xf numFmtId="43" fontId="17" fillId="0" borderId="0" applyFont="0" applyFill="0" applyBorder="0" applyAlignment="0" applyProtection="0"/>
    <xf numFmtId="9" fontId="15" fillId="0" borderId="0"/>
    <xf numFmtId="0" fontId="15" fillId="0" borderId="0"/>
    <xf numFmtId="0" fontId="9" fillId="0" borderId="0"/>
    <xf numFmtId="44" fontId="9" fillId="0" borderId="0" applyFont="0" applyFill="0" applyBorder="0" applyAlignment="0" applyProtection="0"/>
    <xf numFmtId="0" fontId="8" fillId="0" borderId="0"/>
    <xf numFmtId="9" fontId="8"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7" fillId="0" borderId="0" applyFont="0" applyFill="0" applyBorder="0" applyAlignment="0" applyProtection="0"/>
    <xf numFmtId="0" fontId="17" fillId="0" borderId="0"/>
    <xf numFmtId="43" fontId="8" fillId="0" borderId="0" applyFont="0" applyFill="0" applyBorder="0" applyAlignment="0" applyProtection="0"/>
    <xf numFmtId="0" fontId="15" fillId="0" borderId="0"/>
    <xf numFmtId="0" fontId="15" fillId="0" borderId="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7" fillId="0" borderId="0"/>
    <xf numFmtId="43" fontId="17" fillId="0" borderId="0" applyFont="0" applyFill="0" applyBorder="0" applyAlignment="0" applyProtection="0"/>
    <xf numFmtId="0" fontId="7" fillId="0" borderId="0"/>
    <xf numFmtId="44" fontId="7" fillId="0" borderId="0" applyFont="0" applyFill="0" applyBorder="0" applyAlignment="0" applyProtection="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6" fillId="0" borderId="0"/>
    <xf numFmtId="43" fontId="17" fillId="0" borderId="0" applyFont="0" applyFill="0" applyBorder="0" applyAlignment="0" applyProtection="0"/>
    <xf numFmtId="0" fontId="6" fillId="0" borderId="0"/>
    <xf numFmtId="44" fontId="6" fillId="0" borderId="0" applyFont="0" applyFill="0" applyBorder="0" applyAlignment="0" applyProtection="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5" fillId="0" borderId="0"/>
    <xf numFmtId="43" fontId="17" fillId="0" borderId="0" applyFont="0" applyFill="0" applyBorder="0" applyAlignment="0" applyProtection="0"/>
    <xf numFmtId="0" fontId="5" fillId="0" borderId="0"/>
    <xf numFmtId="44" fontId="5" fillId="0" borderId="0" applyFont="0" applyFill="0" applyBorder="0" applyAlignment="0" applyProtection="0"/>
    <xf numFmtId="0" fontId="15" fillId="0" borderId="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4" fillId="0" borderId="0"/>
    <xf numFmtId="43" fontId="17" fillId="0" borderId="0" applyFont="0" applyFill="0" applyBorder="0" applyAlignment="0" applyProtection="0"/>
    <xf numFmtId="0" fontId="4" fillId="0" borderId="0"/>
    <xf numFmtId="44" fontId="4" fillId="0" borderId="0" applyFont="0" applyFill="0" applyBorder="0" applyAlignment="0" applyProtection="0"/>
    <xf numFmtId="0" fontId="4" fillId="0" borderId="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3" fillId="0" borderId="0"/>
    <xf numFmtId="43" fontId="17" fillId="0" borderId="0" applyFont="0" applyFill="0" applyBorder="0" applyAlignment="0" applyProtection="0"/>
    <xf numFmtId="0" fontId="3" fillId="0" borderId="0"/>
    <xf numFmtId="44" fontId="3" fillId="0" borderId="0" applyFont="0" applyFill="0" applyBorder="0" applyAlignment="0" applyProtection="0"/>
    <xf numFmtId="0" fontId="3" fillId="0" borderId="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2" fillId="0" borderId="0"/>
    <xf numFmtId="43" fontId="17" fillId="0" borderId="0" applyFont="0" applyFill="0" applyBorder="0" applyAlignment="0" applyProtection="0"/>
    <xf numFmtId="0" fontId="2" fillId="0" borderId="0"/>
    <xf numFmtId="44" fontId="2" fillId="0" borderId="0" applyFont="0" applyFill="0" applyBorder="0" applyAlignment="0" applyProtection="0"/>
    <xf numFmtId="0" fontId="2" fillId="0" borderId="0"/>
    <xf numFmtId="9" fontId="2" fillId="0" borderId="0" applyFont="0" applyFill="0" applyBorder="0" applyAlignment="0" applyProtection="0"/>
    <xf numFmtId="43" fontId="15" fillId="0" borderId="0" applyFont="0" applyFill="0" applyBorder="0" applyAlignment="0" applyProtection="0"/>
    <xf numFmtId="43" fontId="17" fillId="0" borderId="0" applyFont="0" applyFill="0" applyBorder="0" applyAlignment="0" applyProtection="0"/>
    <xf numFmtId="43" fontId="2" fillId="0" borderId="0" applyFont="0" applyFill="0" applyBorder="0" applyAlignment="0" applyProtection="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2" fillId="0" borderId="0"/>
    <xf numFmtId="43" fontId="17" fillId="0" borderId="0" applyFont="0" applyFill="0" applyBorder="0" applyAlignment="0" applyProtection="0"/>
    <xf numFmtId="0" fontId="2" fillId="0" borderId="0"/>
    <xf numFmtId="44" fontId="2" fillId="0" borderId="0" applyFont="0" applyFill="0" applyBorder="0" applyAlignment="0" applyProtection="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2" fillId="0" borderId="0"/>
    <xf numFmtId="43" fontId="17" fillId="0" borderId="0" applyFont="0" applyFill="0" applyBorder="0" applyAlignment="0" applyProtection="0"/>
    <xf numFmtId="0" fontId="2" fillId="0" borderId="0"/>
    <xf numFmtId="44" fontId="2" fillId="0" borderId="0" applyFont="0" applyFill="0" applyBorder="0" applyAlignment="0" applyProtection="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2" fillId="0" borderId="0"/>
    <xf numFmtId="43" fontId="17" fillId="0" borderId="0" applyFont="0" applyFill="0" applyBorder="0" applyAlignment="0" applyProtection="0"/>
    <xf numFmtId="0" fontId="2" fillId="0" borderId="0"/>
    <xf numFmtId="44" fontId="2" fillId="0" borderId="0" applyFont="0" applyFill="0" applyBorder="0" applyAlignment="0" applyProtection="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2" fillId="0" borderId="0"/>
    <xf numFmtId="43" fontId="17" fillId="0" borderId="0" applyFont="0" applyFill="0" applyBorder="0" applyAlignment="0" applyProtection="0"/>
    <xf numFmtId="0" fontId="2" fillId="0" borderId="0"/>
    <xf numFmtId="44" fontId="2" fillId="0" borderId="0" applyFont="0" applyFill="0" applyBorder="0" applyAlignment="0" applyProtection="0"/>
    <xf numFmtId="0" fontId="2" fillId="0" borderId="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2" fillId="0" borderId="0"/>
    <xf numFmtId="43" fontId="17" fillId="0" borderId="0" applyFont="0" applyFill="0" applyBorder="0" applyAlignment="0" applyProtection="0"/>
    <xf numFmtId="0" fontId="2" fillId="0" borderId="0"/>
    <xf numFmtId="44" fontId="2" fillId="0" borderId="0" applyFont="0" applyFill="0" applyBorder="0" applyAlignment="0" applyProtection="0"/>
    <xf numFmtId="0" fontId="2" fillId="0" borderId="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2" fillId="0" borderId="0"/>
    <xf numFmtId="43" fontId="17" fillId="0" borderId="0" applyFont="0" applyFill="0" applyBorder="0" applyAlignment="0" applyProtection="0"/>
    <xf numFmtId="0" fontId="2" fillId="0" borderId="0"/>
    <xf numFmtId="44" fontId="2" fillId="0" borderId="0" applyFont="0" applyFill="0" applyBorder="0" applyAlignment="0" applyProtection="0"/>
    <xf numFmtId="0" fontId="2" fillId="0" borderId="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2" fillId="0" borderId="0"/>
    <xf numFmtId="43" fontId="17" fillId="0" borderId="0" applyFont="0" applyFill="0" applyBorder="0" applyAlignment="0" applyProtection="0"/>
    <xf numFmtId="0" fontId="2" fillId="0" borderId="0"/>
    <xf numFmtId="44" fontId="2" fillId="0" borderId="0" applyFont="0" applyFill="0" applyBorder="0" applyAlignment="0" applyProtection="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2" fillId="0" borderId="0"/>
    <xf numFmtId="43" fontId="17" fillId="0" borderId="0" applyFont="0" applyFill="0" applyBorder="0" applyAlignment="0" applyProtection="0"/>
    <xf numFmtId="0" fontId="2" fillId="0" borderId="0"/>
    <xf numFmtId="44" fontId="2" fillId="0" borderId="0" applyFont="0" applyFill="0" applyBorder="0" applyAlignment="0" applyProtection="0"/>
    <xf numFmtId="0" fontId="1" fillId="0" borderId="0"/>
    <xf numFmtId="0" fontId="15" fillId="0" borderId="0"/>
    <xf numFmtId="164" fontId="13" fillId="0" borderId="0" applyBorder="0" applyProtection="0"/>
  </cellStyleXfs>
  <cellXfs count="65">
    <xf numFmtId="0" fontId="0" fillId="0" borderId="0" xfId="0"/>
    <xf numFmtId="0" fontId="0" fillId="0" borderId="0" xfId="0" applyAlignment="1">
      <alignment horizontal="center" vertical="center"/>
    </xf>
    <xf numFmtId="0" fontId="0" fillId="0" borderId="0" xfId="0" applyAlignment="1">
      <alignment vertical="center"/>
    </xf>
    <xf numFmtId="0" fontId="0" fillId="0" borderId="0" xfId="0" applyAlignment="1">
      <alignment horizontal="right" vertical="center"/>
    </xf>
    <xf numFmtId="169" fontId="0" fillId="0" borderId="0" xfId="0" applyNumberFormat="1" applyAlignment="1">
      <alignment vertical="center"/>
    </xf>
    <xf numFmtId="168" fontId="0" fillId="0" borderId="0" xfId="0" applyNumberFormat="1" applyAlignment="1">
      <alignment vertical="center"/>
    </xf>
    <xf numFmtId="167" fontId="0" fillId="0" borderId="0" xfId="0" applyNumberFormat="1" applyAlignment="1">
      <alignment horizontal="center" vertical="center"/>
    </xf>
    <xf numFmtId="170" fontId="0" fillId="0" borderId="0" xfId="0" applyNumberFormat="1" applyAlignment="1">
      <alignment horizontal="center" vertical="center"/>
    </xf>
    <xf numFmtId="49" fontId="0" fillId="6" borderId="0" xfId="0" applyNumberFormat="1" applyFill="1" applyAlignment="1">
      <alignment horizontal="center" vertical="center"/>
    </xf>
    <xf numFmtId="0" fontId="0" fillId="6" borderId="0" xfId="0" applyFill="1" applyAlignment="1">
      <alignment vertical="center"/>
    </xf>
    <xf numFmtId="17" fontId="0" fillId="0" borderId="0" xfId="0" quotePrefix="1" applyNumberFormat="1" applyAlignment="1">
      <alignment vertical="center"/>
    </xf>
    <xf numFmtId="0" fontId="0" fillId="0" borderId="0" xfId="0" quotePrefix="1" applyAlignment="1">
      <alignment horizontal="center" vertical="center"/>
    </xf>
    <xf numFmtId="167" fontId="0" fillId="0" borderId="0" xfId="0" quotePrefix="1" applyNumberFormat="1" applyAlignment="1">
      <alignment horizontal="center" vertical="center"/>
    </xf>
    <xf numFmtId="0" fontId="0" fillId="6" borderId="0" xfId="0" applyFill="1" applyAlignment="1">
      <alignment horizontal="center" vertical="center"/>
    </xf>
    <xf numFmtId="0" fontId="0" fillId="8" borderId="0" xfId="0" applyFill="1" applyAlignment="1">
      <alignment vertical="center"/>
    </xf>
    <xf numFmtId="0" fontId="0" fillId="8" borderId="0" xfId="0" applyFill="1" applyAlignment="1">
      <alignment horizontal="right" vertical="center"/>
    </xf>
    <xf numFmtId="0" fontId="0" fillId="8" borderId="0" xfId="0" applyFill="1" applyAlignment="1">
      <alignment horizontal="center" vertical="center"/>
    </xf>
    <xf numFmtId="0" fontId="12" fillId="0" borderId="1" xfId="0" applyFont="1" applyBorder="1" applyAlignment="1">
      <alignment horizontal="center" vertical="center"/>
    </xf>
    <xf numFmtId="0" fontId="0" fillId="0" borderId="0" xfId="0" applyAlignment="1">
      <alignment horizontal="left" wrapText="1"/>
    </xf>
    <xf numFmtId="2" fontId="0" fillId="0" borderId="0" xfId="0" applyNumberFormat="1" applyAlignment="1">
      <alignment horizontal="center" vertical="center"/>
    </xf>
    <xf numFmtId="0" fontId="0" fillId="7" borderId="0" xfId="0" applyFill="1"/>
    <xf numFmtId="166" fontId="0" fillId="0" borderId="0" xfId="0" applyNumberFormat="1"/>
    <xf numFmtId="0" fontId="23" fillId="0" borderId="0" xfId="0" applyFont="1"/>
    <xf numFmtId="0" fontId="24" fillId="4" borderId="1" xfId="0" applyFont="1" applyFill="1" applyBorder="1" applyAlignment="1">
      <alignment horizontal="center" vertical="center"/>
    </xf>
    <xf numFmtId="0" fontId="24" fillId="4" borderId="1" xfId="0" applyFont="1" applyFill="1" applyBorder="1" applyAlignment="1">
      <alignment horizontal="center" vertical="center" wrapText="1"/>
    </xf>
    <xf numFmtId="2" fontId="24" fillId="4" borderId="1" xfId="0" applyNumberFormat="1" applyFont="1" applyFill="1" applyBorder="1" applyAlignment="1">
      <alignment horizontal="center" vertical="center"/>
    </xf>
    <xf numFmtId="166" fontId="24" fillId="4" borderId="1" xfId="0" applyNumberFormat="1" applyFont="1" applyFill="1" applyBorder="1" applyAlignment="1">
      <alignment horizontal="center" vertical="center" wrapText="1"/>
    </xf>
    <xf numFmtId="2" fontId="24" fillId="4" borderId="1" xfId="0" applyNumberFormat="1" applyFont="1" applyFill="1" applyBorder="1" applyAlignment="1">
      <alignment horizontal="center" vertical="center" wrapText="1"/>
    </xf>
    <xf numFmtId="4" fontId="24" fillId="4" borderId="1" xfId="0" applyNumberFormat="1" applyFont="1" applyFill="1" applyBorder="1" applyAlignment="1">
      <alignment horizontal="center" vertical="center" wrapText="1"/>
    </xf>
    <xf numFmtId="0" fontId="24" fillId="3" borderId="1" xfId="0" applyFont="1" applyFill="1" applyBorder="1" applyAlignment="1">
      <alignment horizontal="left" vertical="center" wrapText="1"/>
    </xf>
    <xf numFmtId="0" fontId="12" fillId="0" borderId="1" xfId="0" applyFont="1" applyBorder="1" applyAlignment="1">
      <alignment horizontal="right" vertical="center"/>
    </xf>
    <xf numFmtId="0" fontId="12" fillId="0" borderId="1" xfId="0" applyFont="1" applyBorder="1" applyAlignment="1">
      <alignment horizontal="left" vertical="center" wrapText="1"/>
    </xf>
    <xf numFmtId="0" fontId="12" fillId="0" borderId="1" xfId="0" applyFont="1" applyBorder="1" applyAlignment="1">
      <alignment horizontal="center" vertical="center" wrapText="1"/>
    </xf>
    <xf numFmtId="171" fontId="12" fillId="0" borderId="1" xfId="0" applyNumberFormat="1" applyFont="1" applyBorder="1" applyAlignment="1">
      <alignment horizontal="center" vertical="center"/>
    </xf>
    <xf numFmtId="166" fontId="12" fillId="0" borderId="1" xfId="0" applyNumberFormat="1" applyFont="1" applyBorder="1" applyAlignment="1">
      <alignment horizontal="center" vertical="center"/>
    </xf>
    <xf numFmtId="166" fontId="12" fillId="0" borderId="1" xfId="0" applyNumberFormat="1" applyFont="1" applyBorder="1" applyAlignment="1">
      <alignment horizontal="right" vertical="center"/>
    </xf>
    <xf numFmtId="0" fontId="24" fillId="3" borderId="1" xfId="0" applyFont="1" applyFill="1" applyBorder="1" applyAlignment="1">
      <alignment vertical="center" wrapText="1"/>
    </xf>
    <xf numFmtId="2" fontId="0" fillId="0" borderId="0" xfId="0" applyNumberFormat="1"/>
    <xf numFmtId="165" fontId="20" fillId="9" borderId="1" xfId="0" applyNumberFormat="1" applyFont="1" applyFill="1" applyBorder="1" applyAlignment="1">
      <alignment horizontal="center" vertical="center"/>
    </xf>
    <xf numFmtId="165" fontId="20" fillId="10" borderId="1" xfId="0" applyNumberFormat="1" applyFont="1" applyFill="1" applyBorder="1" applyAlignment="1">
      <alignment horizontal="center" vertical="center"/>
    </xf>
    <xf numFmtId="2" fontId="11" fillId="2" borderId="0" xfId="0" applyNumberFormat="1" applyFont="1" applyFill="1" applyAlignment="1">
      <alignment horizontal="center" vertical="center" wrapText="1"/>
    </xf>
    <xf numFmtId="10" fontId="11" fillId="2" borderId="0" xfId="0" applyNumberFormat="1" applyFont="1" applyFill="1" applyAlignment="1">
      <alignment horizontal="center" vertical="center" wrapText="1"/>
    </xf>
    <xf numFmtId="0" fontId="11" fillId="2" borderId="0" xfId="0" applyFont="1" applyFill="1" applyAlignment="1">
      <alignment horizontal="center" vertical="center" wrapText="1"/>
    </xf>
    <xf numFmtId="166" fontId="0" fillId="0" borderId="0" xfId="0" applyNumberFormat="1" applyAlignment="1">
      <alignment horizontal="center" vertical="center"/>
    </xf>
    <xf numFmtId="165" fontId="25" fillId="0" borderId="1" xfId="0" applyNumberFormat="1" applyFont="1" applyBorder="1" applyAlignment="1">
      <alignment horizontal="center" vertical="center"/>
    </xf>
    <xf numFmtId="49" fontId="12" fillId="0" borderId="1" xfId="0" applyNumberFormat="1" applyFont="1" applyBorder="1" applyAlignment="1">
      <alignment horizontal="center" vertical="center"/>
    </xf>
    <xf numFmtId="0" fontId="0" fillId="7" borderId="0" xfId="0" applyFill="1" applyAlignment="1">
      <alignment horizontal="left" wrapText="1"/>
    </xf>
    <xf numFmtId="0" fontId="0" fillId="7" borderId="0" xfId="0" applyFill="1" applyAlignment="1">
      <alignment horizontal="center" vertical="center"/>
    </xf>
    <xf numFmtId="2" fontId="0" fillId="7" borderId="0" xfId="0" applyNumberFormat="1" applyFill="1" applyAlignment="1">
      <alignment horizontal="center" vertical="center"/>
    </xf>
    <xf numFmtId="166" fontId="0" fillId="7" borderId="0" xfId="0" applyNumberFormat="1" applyFill="1" applyAlignment="1">
      <alignment horizontal="center" vertical="center"/>
    </xf>
    <xf numFmtId="2" fontId="0" fillId="7" borderId="0" xfId="0" applyNumberFormat="1" applyFill="1"/>
    <xf numFmtId="0" fontId="23" fillId="7" borderId="0" xfId="0" applyFont="1" applyFill="1"/>
    <xf numFmtId="0" fontId="19" fillId="7" borderId="0" xfId="0" applyFont="1" applyFill="1" applyAlignment="1">
      <alignment horizontal="center" vertical="center" wrapText="1"/>
    </xf>
    <xf numFmtId="172" fontId="21" fillId="5" borderId="2" xfId="0" applyNumberFormat="1" applyFont="1" applyFill="1" applyBorder="1" applyAlignment="1">
      <alignment horizontal="right" vertical="center"/>
    </xf>
    <xf numFmtId="172" fontId="21" fillId="5" borderId="6" xfId="0" applyNumberFormat="1" applyFont="1" applyFill="1" applyBorder="1" applyAlignment="1">
      <alignment horizontal="right" vertical="center"/>
    </xf>
    <xf numFmtId="172" fontId="21" fillId="2" borderId="2" xfId="0" applyNumberFormat="1" applyFont="1" applyFill="1" applyBorder="1" applyAlignment="1">
      <alignment horizontal="right" vertical="center"/>
    </xf>
    <xf numFmtId="172" fontId="21" fillId="2" borderId="6" xfId="0" applyNumberFormat="1" applyFont="1" applyFill="1" applyBorder="1" applyAlignment="1">
      <alignment horizontal="right" vertical="center"/>
    </xf>
    <xf numFmtId="2" fontId="11" fillId="2" borderId="0" xfId="0" applyNumberFormat="1" applyFont="1" applyFill="1" applyAlignment="1">
      <alignment horizontal="center" vertical="center" wrapText="1"/>
    </xf>
    <xf numFmtId="0" fontId="22" fillId="4" borderId="1" xfId="0" applyFont="1" applyFill="1" applyBorder="1" applyAlignment="1">
      <alignment horizontal="center" vertical="center" wrapText="1"/>
    </xf>
    <xf numFmtId="0" fontId="22" fillId="7" borderId="2" xfId="0" applyFont="1" applyFill="1" applyBorder="1" applyAlignment="1">
      <alignment horizontal="center" vertical="center" wrapText="1"/>
    </xf>
    <xf numFmtId="0" fontId="22" fillId="7" borderId="6" xfId="0" applyFont="1" applyFill="1" applyBorder="1" applyAlignment="1">
      <alignment horizontal="center" vertical="center" wrapText="1"/>
    </xf>
    <xf numFmtId="0" fontId="22" fillId="7" borderId="3" xfId="0" applyFont="1" applyFill="1" applyBorder="1" applyAlignment="1">
      <alignment horizontal="center" vertical="center" wrapText="1"/>
    </xf>
    <xf numFmtId="0" fontId="24" fillId="3" borderId="1" xfId="0" applyFont="1" applyFill="1" applyBorder="1" applyAlignment="1">
      <alignment horizontal="left" vertical="center" wrapText="1"/>
    </xf>
    <xf numFmtId="165" fontId="25" fillId="0" borderId="4" xfId="0" applyNumberFormat="1" applyFont="1" applyBorder="1" applyAlignment="1">
      <alignment horizontal="center" vertical="center"/>
    </xf>
    <xf numFmtId="165" fontId="25" fillId="0" borderId="5" xfId="0" applyNumberFormat="1" applyFont="1" applyBorder="1" applyAlignment="1">
      <alignment horizontal="center" vertical="center"/>
    </xf>
  </cellXfs>
  <cellStyles count="133">
    <cellStyle name="Moeda 10" xfId="124" xr:uid="{00000000-0005-0000-0000-000002000000}"/>
    <cellStyle name="Moeda 11" xfId="60" xr:uid="{00000000-0005-0000-0000-000003000000}"/>
    <cellStyle name="Moeda 2" xfId="11" xr:uid="{00000000-0005-0000-0000-000004000000}"/>
    <cellStyle name="Moeda 2 10" xfId="65" xr:uid="{00000000-0005-0000-0000-000005000000}"/>
    <cellStyle name="Moeda 2 2" xfId="27" xr:uid="{00000000-0005-0000-0000-000006000000}"/>
    <cellStyle name="Moeda 2 2 2" xfId="77" xr:uid="{00000000-0005-0000-0000-000007000000}"/>
    <cellStyle name="Moeda 2 3" xfId="34" xr:uid="{00000000-0005-0000-0000-000008000000}"/>
    <cellStyle name="Moeda 2 3 2" xfId="84" xr:uid="{00000000-0005-0000-0000-000009000000}"/>
    <cellStyle name="Moeda 2 4" xfId="41" xr:uid="{00000000-0005-0000-0000-00000A000000}"/>
    <cellStyle name="Moeda 2 4 2" xfId="91" xr:uid="{00000000-0005-0000-0000-00000B000000}"/>
    <cellStyle name="Moeda 2 5" xfId="49" xr:uid="{00000000-0005-0000-0000-00000C000000}"/>
    <cellStyle name="Moeda 2 5 2" xfId="98" xr:uid="{00000000-0005-0000-0000-00000D000000}"/>
    <cellStyle name="Moeda 2 6" xfId="57" xr:uid="{00000000-0005-0000-0000-00000E000000}"/>
    <cellStyle name="Moeda 2 6 2" xfId="106" xr:uid="{00000000-0005-0000-0000-00000F000000}"/>
    <cellStyle name="Moeda 2 7" xfId="114" xr:uid="{00000000-0005-0000-0000-000010000000}"/>
    <cellStyle name="Moeda 2 8" xfId="122" xr:uid="{00000000-0005-0000-0000-000011000000}"/>
    <cellStyle name="Moeda 2 9" xfId="129" xr:uid="{00000000-0005-0000-0000-000012000000}"/>
    <cellStyle name="Moeda 3" xfId="22" xr:uid="{00000000-0005-0000-0000-000013000000}"/>
    <cellStyle name="Moeda 3 2" xfId="72" xr:uid="{00000000-0005-0000-0000-000014000000}"/>
    <cellStyle name="Moeda 4" xfId="29" xr:uid="{00000000-0005-0000-0000-000015000000}"/>
    <cellStyle name="Moeda 4 2" xfId="79" xr:uid="{00000000-0005-0000-0000-000016000000}"/>
    <cellStyle name="Moeda 5" xfId="36" xr:uid="{00000000-0005-0000-0000-000017000000}"/>
    <cellStyle name="Moeda 5 2" xfId="86" xr:uid="{00000000-0005-0000-0000-000018000000}"/>
    <cellStyle name="Moeda 6" xfId="44" xr:uid="{00000000-0005-0000-0000-000019000000}"/>
    <cellStyle name="Moeda 6 2" xfId="93" xr:uid="{00000000-0005-0000-0000-00001A000000}"/>
    <cellStyle name="Moeda 7" xfId="52" xr:uid="{00000000-0005-0000-0000-00001B000000}"/>
    <cellStyle name="Moeda 7 2" xfId="101" xr:uid="{00000000-0005-0000-0000-00001C000000}"/>
    <cellStyle name="Moeda 8" xfId="109" xr:uid="{00000000-0005-0000-0000-00001D000000}"/>
    <cellStyle name="Moeda 9" xfId="117" xr:uid="{00000000-0005-0000-0000-00001E000000}"/>
    <cellStyle name="Normal" xfId="0" builtinId="0"/>
    <cellStyle name="Normal 10" xfId="9" xr:uid="{00000000-0005-0000-0000-000020000000}"/>
    <cellStyle name="Normal 2" xfId="2" xr:uid="{00000000-0005-0000-0000-000021000000}"/>
    <cellStyle name="Normal 2 2 2 2" xfId="19" xr:uid="{00000000-0005-0000-0000-000022000000}"/>
    <cellStyle name="Normal 2 2 3" xfId="17" xr:uid="{00000000-0005-0000-0000-000023000000}"/>
    <cellStyle name="Normal 3" xfId="3" xr:uid="{00000000-0005-0000-0000-000024000000}"/>
    <cellStyle name="Normal 3 2" xfId="6" xr:uid="{00000000-0005-0000-0000-000025000000}"/>
    <cellStyle name="Normal 3 2 10" xfId="62" xr:uid="{00000000-0005-0000-0000-000026000000}"/>
    <cellStyle name="Normal 3 2 2" xfId="24" xr:uid="{00000000-0005-0000-0000-000027000000}"/>
    <cellStyle name="Normal 3 2 2 2" xfId="74" xr:uid="{00000000-0005-0000-0000-000028000000}"/>
    <cellStyle name="Normal 3 2 3" xfId="31" xr:uid="{00000000-0005-0000-0000-000029000000}"/>
    <cellStyle name="Normal 3 2 3 2" xfId="81" xr:uid="{00000000-0005-0000-0000-00002A000000}"/>
    <cellStyle name="Normal 3 2 4" xfId="38" xr:uid="{00000000-0005-0000-0000-00002B000000}"/>
    <cellStyle name="Normal 3 2 4 2" xfId="88" xr:uid="{00000000-0005-0000-0000-00002C000000}"/>
    <cellStyle name="Normal 3 2 5" xfId="46" xr:uid="{00000000-0005-0000-0000-00002D000000}"/>
    <cellStyle name="Normal 3 2 5 2" xfId="95" xr:uid="{00000000-0005-0000-0000-00002E000000}"/>
    <cellStyle name="Normal 3 2 6" xfId="54" xr:uid="{00000000-0005-0000-0000-00002F000000}"/>
    <cellStyle name="Normal 3 2 6 2" xfId="103" xr:uid="{00000000-0005-0000-0000-000030000000}"/>
    <cellStyle name="Normal 3 2 7" xfId="111" xr:uid="{00000000-0005-0000-0000-000031000000}"/>
    <cellStyle name="Normal 3 2 8" xfId="119" xr:uid="{00000000-0005-0000-0000-000032000000}"/>
    <cellStyle name="Normal 3 2 9" xfId="126" xr:uid="{00000000-0005-0000-0000-000033000000}"/>
    <cellStyle name="Normal 3 3" xfId="10" xr:uid="{00000000-0005-0000-0000-000034000000}"/>
    <cellStyle name="Normal 3 3 10" xfId="64" xr:uid="{00000000-0005-0000-0000-000035000000}"/>
    <cellStyle name="Normal 3 3 2" xfId="26" xr:uid="{00000000-0005-0000-0000-000036000000}"/>
    <cellStyle name="Normal 3 3 2 2" xfId="76" xr:uid="{00000000-0005-0000-0000-000037000000}"/>
    <cellStyle name="Normal 3 3 3" xfId="33" xr:uid="{00000000-0005-0000-0000-000038000000}"/>
    <cellStyle name="Normal 3 3 3 2" xfId="83" xr:uid="{00000000-0005-0000-0000-000039000000}"/>
    <cellStyle name="Normal 3 3 4" xfId="40" xr:uid="{00000000-0005-0000-0000-00003A000000}"/>
    <cellStyle name="Normal 3 3 4 2" xfId="90" xr:uid="{00000000-0005-0000-0000-00003B000000}"/>
    <cellStyle name="Normal 3 3 5" xfId="48" xr:uid="{00000000-0005-0000-0000-00003C000000}"/>
    <cellStyle name="Normal 3 3 5 2" xfId="97" xr:uid="{00000000-0005-0000-0000-00003D000000}"/>
    <cellStyle name="Normal 3 3 6" xfId="56" xr:uid="{00000000-0005-0000-0000-00003E000000}"/>
    <cellStyle name="Normal 3 3 6 2" xfId="105" xr:uid="{00000000-0005-0000-0000-00003F000000}"/>
    <cellStyle name="Normal 3 3 7" xfId="113" xr:uid="{00000000-0005-0000-0000-000040000000}"/>
    <cellStyle name="Normal 3 3 8" xfId="121" xr:uid="{00000000-0005-0000-0000-000041000000}"/>
    <cellStyle name="Normal 3 3 9" xfId="128" xr:uid="{00000000-0005-0000-0000-000042000000}"/>
    <cellStyle name="Normal 3 4" xfId="20" xr:uid="{00000000-0005-0000-0000-000043000000}"/>
    <cellStyle name="Normal 4" xfId="12" xr:uid="{00000000-0005-0000-0000-000044000000}"/>
    <cellStyle name="Normal 4 2" xfId="50" xr:uid="{00000000-0005-0000-0000-000045000000}"/>
    <cellStyle name="Normal 4 2 2" xfId="99" xr:uid="{00000000-0005-0000-0000-000046000000}"/>
    <cellStyle name="Normal 4 3" xfId="58" xr:uid="{00000000-0005-0000-0000-000047000000}"/>
    <cellStyle name="Normal 4 3 2" xfId="107" xr:uid="{00000000-0005-0000-0000-000048000000}"/>
    <cellStyle name="Normal 4 4" xfId="115" xr:uid="{00000000-0005-0000-0000-000049000000}"/>
    <cellStyle name="Normal 4 5" xfId="66" xr:uid="{00000000-0005-0000-0000-00004A000000}"/>
    <cellStyle name="Normal 5" xfId="130" xr:uid="{00000000-0005-0000-0000-00004B000000}"/>
    <cellStyle name="Normal 87" xfId="42" xr:uid="{00000000-0005-0000-0000-00004C000000}"/>
    <cellStyle name="Normale 3" xfId="131" xr:uid="{00000000-0005-0000-0000-00004D000000}"/>
    <cellStyle name="Porcentagem 2" xfId="14" xr:uid="{00000000-0005-0000-0000-00004F000000}"/>
    <cellStyle name="Porcentagem 2 2" xfId="8" xr:uid="{00000000-0005-0000-0000-000050000000}"/>
    <cellStyle name="Porcentagem 3" xfId="13" xr:uid="{00000000-0005-0000-0000-000051000000}"/>
    <cellStyle name="Porcentagem 3 2" xfId="67" xr:uid="{00000000-0005-0000-0000-000052000000}"/>
    <cellStyle name="Texto Explicativo" xfId="1" builtinId="53" customBuiltin="1"/>
    <cellStyle name="Vírgula 2" xfId="15" xr:uid="{00000000-0005-0000-0000-000054000000}"/>
    <cellStyle name="Vírgula 2 2" xfId="4" xr:uid="{00000000-0005-0000-0000-000055000000}"/>
    <cellStyle name="Vírgula 2 2 10" xfId="108" xr:uid="{00000000-0005-0000-0000-000056000000}"/>
    <cellStyle name="Vírgula 2 2 11" xfId="116" xr:uid="{00000000-0005-0000-0000-000057000000}"/>
    <cellStyle name="Vírgula 2 2 12" xfId="123" xr:uid="{00000000-0005-0000-0000-000058000000}"/>
    <cellStyle name="Vírgula 2 2 13" xfId="59" xr:uid="{00000000-0005-0000-0000-000059000000}"/>
    <cellStyle name="Vírgula 2 2 2" xfId="5" xr:uid="{00000000-0005-0000-0000-00005A000000}"/>
    <cellStyle name="Vírgula 2 2 2 10" xfId="61" xr:uid="{00000000-0005-0000-0000-00005B000000}"/>
    <cellStyle name="Vírgula 2 2 2 2" xfId="23" xr:uid="{00000000-0005-0000-0000-00005C000000}"/>
    <cellStyle name="Vírgula 2 2 2 2 2" xfId="73" xr:uid="{00000000-0005-0000-0000-00005D000000}"/>
    <cellStyle name="Vírgula 2 2 2 3" xfId="30" xr:uid="{00000000-0005-0000-0000-00005E000000}"/>
    <cellStyle name="Vírgula 2 2 2 3 2" xfId="80" xr:uid="{00000000-0005-0000-0000-00005F000000}"/>
    <cellStyle name="Vírgula 2 2 2 4" xfId="37" xr:uid="{00000000-0005-0000-0000-000060000000}"/>
    <cellStyle name="Vírgula 2 2 2 4 2" xfId="87" xr:uid="{00000000-0005-0000-0000-000061000000}"/>
    <cellStyle name="Vírgula 2 2 2 5" xfId="45" xr:uid="{00000000-0005-0000-0000-000062000000}"/>
    <cellStyle name="Vírgula 2 2 2 5 2" xfId="94" xr:uid="{00000000-0005-0000-0000-000063000000}"/>
    <cellStyle name="Vírgula 2 2 2 6" xfId="53" xr:uid="{00000000-0005-0000-0000-000064000000}"/>
    <cellStyle name="Vírgula 2 2 2 6 2" xfId="102" xr:uid="{00000000-0005-0000-0000-000065000000}"/>
    <cellStyle name="Vírgula 2 2 2 7" xfId="110" xr:uid="{00000000-0005-0000-0000-000066000000}"/>
    <cellStyle name="Vírgula 2 2 2 8" xfId="118" xr:uid="{00000000-0005-0000-0000-000067000000}"/>
    <cellStyle name="Vírgula 2 2 2 9" xfId="125" xr:uid="{00000000-0005-0000-0000-000068000000}"/>
    <cellStyle name="Vírgula 2 2 3" xfId="7" xr:uid="{00000000-0005-0000-0000-000069000000}"/>
    <cellStyle name="Vírgula 2 2 3 10" xfId="63" xr:uid="{00000000-0005-0000-0000-00006A000000}"/>
    <cellStyle name="Vírgula 2 2 3 2" xfId="25" xr:uid="{00000000-0005-0000-0000-00006B000000}"/>
    <cellStyle name="Vírgula 2 2 3 2 2" xfId="75" xr:uid="{00000000-0005-0000-0000-00006C000000}"/>
    <cellStyle name="Vírgula 2 2 3 3" xfId="32" xr:uid="{00000000-0005-0000-0000-00006D000000}"/>
    <cellStyle name="Vírgula 2 2 3 3 2" xfId="82" xr:uid="{00000000-0005-0000-0000-00006E000000}"/>
    <cellStyle name="Vírgula 2 2 3 4" xfId="39" xr:uid="{00000000-0005-0000-0000-00006F000000}"/>
    <cellStyle name="Vírgula 2 2 3 4 2" xfId="89" xr:uid="{00000000-0005-0000-0000-000070000000}"/>
    <cellStyle name="Vírgula 2 2 3 5" xfId="47" xr:uid="{00000000-0005-0000-0000-000071000000}"/>
    <cellStyle name="Vírgula 2 2 3 5 2" xfId="96" xr:uid="{00000000-0005-0000-0000-000072000000}"/>
    <cellStyle name="Vírgula 2 2 3 6" xfId="55" xr:uid="{00000000-0005-0000-0000-000073000000}"/>
    <cellStyle name="Vírgula 2 2 3 6 2" xfId="104" xr:uid="{00000000-0005-0000-0000-000074000000}"/>
    <cellStyle name="Vírgula 2 2 3 7" xfId="112" xr:uid="{00000000-0005-0000-0000-000075000000}"/>
    <cellStyle name="Vírgula 2 2 3 8" xfId="120" xr:uid="{00000000-0005-0000-0000-000076000000}"/>
    <cellStyle name="Vírgula 2 2 3 9" xfId="127" xr:uid="{00000000-0005-0000-0000-000077000000}"/>
    <cellStyle name="Vírgula 2 2 4" xfId="16" xr:uid="{00000000-0005-0000-0000-000078000000}"/>
    <cellStyle name="Vírgula 2 2 4 2" xfId="69" xr:uid="{00000000-0005-0000-0000-000079000000}"/>
    <cellStyle name="Vírgula 2 2 5" xfId="21" xr:uid="{00000000-0005-0000-0000-00007A000000}"/>
    <cellStyle name="Vírgula 2 2 5 2" xfId="71" xr:uid="{00000000-0005-0000-0000-00007B000000}"/>
    <cellStyle name="Vírgula 2 2 6" xfId="28" xr:uid="{00000000-0005-0000-0000-00007C000000}"/>
    <cellStyle name="Vírgula 2 2 6 2" xfId="78" xr:uid="{00000000-0005-0000-0000-00007D000000}"/>
    <cellStyle name="Vírgula 2 2 7" xfId="35" xr:uid="{00000000-0005-0000-0000-00007E000000}"/>
    <cellStyle name="Vírgula 2 2 7 2" xfId="85" xr:uid="{00000000-0005-0000-0000-00007F000000}"/>
    <cellStyle name="Vírgula 2 2 8" xfId="43" xr:uid="{00000000-0005-0000-0000-000080000000}"/>
    <cellStyle name="Vírgula 2 2 8 2" xfId="92" xr:uid="{00000000-0005-0000-0000-000081000000}"/>
    <cellStyle name="Vírgula 2 2 9" xfId="51" xr:uid="{00000000-0005-0000-0000-000082000000}"/>
    <cellStyle name="Vírgula 2 2 9 2" xfId="100" xr:uid="{00000000-0005-0000-0000-000083000000}"/>
    <cellStyle name="Vírgula 2 3" xfId="68" xr:uid="{00000000-0005-0000-0000-000084000000}"/>
    <cellStyle name="Vírgula 3" xfId="18" xr:uid="{00000000-0005-0000-0000-000085000000}"/>
    <cellStyle name="Vírgula 3 2" xfId="70" xr:uid="{00000000-0005-0000-0000-000086000000}"/>
    <cellStyle name="Vírgula 4" xfId="132" xr:uid="{D9868833-FBAA-423D-9003-9B835522CBDD}"/>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767171"/>
      <rgbColor rgb="FFAFABAB"/>
      <rgbColor rgb="FF993366"/>
      <rgbColor rgb="FFF2F2F2"/>
      <rgbColor rgb="FFDCE6F2"/>
      <rgbColor rgb="FF660066"/>
      <rgbColor rgb="FFFF8080"/>
      <rgbColor rgb="FF0066CC"/>
      <rgbColor rgb="FFD6DCE5"/>
      <rgbColor rgb="FF000080"/>
      <rgbColor rgb="FFFF00FF"/>
      <rgbColor rgb="FFFFFF00"/>
      <rgbColor rgb="FF00FFFF"/>
      <rgbColor rgb="FF800080"/>
      <rgbColor rgb="FF800000"/>
      <rgbColor rgb="FF008080"/>
      <rgbColor rgb="FF0000FF"/>
      <rgbColor rgb="FF00CCFF"/>
      <rgbColor rgb="FFE6E6E6"/>
      <rgbColor rgb="FFD9D9D9"/>
      <rgbColor rgb="FFFFFF99"/>
      <rgbColor rgb="FF66FFFF"/>
      <rgbColor rgb="FFE6B9B8"/>
      <rgbColor rgb="FFCC99FF"/>
      <rgbColor rgb="FFF8CBAD"/>
      <rgbColor rgb="FF3366FF"/>
      <rgbColor rgb="FF33CCCC"/>
      <rgbColor rgb="FF92D050"/>
      <rgbColor rgb="FFFFCC00"/>
      <rgbColor rgb="FFFF9900"/>
      <rgbColor rgb="FFFF6600"/>
      <rgbColor rgb="FF44546A"/>
      <rgbColor rgb="FF8497B0"/>
      <rgbColor rgb="FF17375E"/>
      <rgbColor rgb="FF339966"/>
      <rgbColor rgb="FF010000"/>
      <rgbColor rgb="FF632523"/>
      <rgbColor rgb="FF993300"/>
      <rgbColor rgb="FF993366"/>
      <rgbColor rgb="FF305651"/>
      <rgbColor rgb="FF333F50"/>
      <rgbColor rgb="00003366"/>
      <rgbColor rgb="00339966"/>
      <rgbColor rgb="00003300"/>
      <rgbColor rgb="00333300"/>
      <rgbColor rgb="00993300"/>
      <rgbColor rgb="00993366"/>
      <rgbColor rgb="00333399"/>
      <rgbColor rgb="00333333"/>
    </indexedColors>
    <mruColors>
      <color rgb="FFCCFFCC"/>
      <color rgb="FFFFFF66"/>
      <color rgb="FFA3FFA3"/>
      <color rgb="FFFDBEB9"/>
      <color rgb="FFE5FFE5"/>
      <color rgb="FFC5FFC5"/>
      <color rgb="FFFFCC99"/>
      <color rgb="FFCA99FB"/>
      <color rgb="FFEFFFEF"/>
      <color rgb="FFA3C2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57150</xdr:colOff>
          <xdr:row>4</xdr:row>
          <xdr:rowOff>47625</xdr:rowOff>
        </xdr:from>
        <xdr:to>
          <xdr:col>6</xdr:col>
          <xdr:colOff>552450</xdr:colOff>
          <xdr:row>4</xdr:row>
          <xdr:rowOff>361950</xdr:rowOff>
        </xdr:to>
        <xdr:sp macro="" textlink="">
          <xdr:nvSpPr>
            <xdr:cNvPr id="12289" name="Button 1" hidden="1">
              <a:extLst>
                <a:ext uri="{63B3BB69-23CF-44E3-9099-C40C66FF867C}">
                  <a14:compatExt spid="_x0000_s12289"/>
                </a:ext>
                <a:ext uri="{FF2B5EF4-FFF2-40B4-BE49-F238E27FC236}">
                  <a16:creationId xmlns:a16="http://schemas.microsoft.com/office/drawing/2014/main" id="{00000000-0008-0000-0000-0000013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pt-BR" sz="1100" b="0" i="0" u="none" strike="noStrike" baseline="0">
                  <a:solidFill>
                    <a:srgbClr val="000000"/>
                  </a:solidFill>
                  <a:latin typeface="Calibri"/>
                  <a:ea typeface="Calibri"/>
                  <a:cs typeface="Calibri"/>
                </a:rPr>
                <a:t>Atualizar</a:t>
              </a:r>
            </a:p>
          </xdr:txBody>
        </xdr:sp>
        <xdr:clientData fPrintsWithSheet="0"/>
      </xdr:twoCellAnchor>
    </mc:Choice>
    <mc:Fallback/>
  </mc:AlternateContent>
  <xdr:oneCellAnchor>
    <xdr:from>
      <xdr:col>7</xdr:col>
      <xdr:colOff>180975</xdr:colOff>
      <xdr:row>3</xdr:row>
      <xdr:rowOff>190500</xdr:rowOff>
    </xdr:from>
    <xdr:ext cx="1952625" cy="773289"/>
    <xdr:sp macro="" textlink="">
      <xdr:nvSpPr>
        <xdr:cNvPr id="2" name="CaixaDeTexto 1">
          <a:extLst>
            <a:ext uri="{FF2B5EF4-FFF2-40B4-BE49-F238E27FC236}">
              <a16:creationId xmlns:a16="http://schemas.microsoft.com/office/drawing/2014/main" id="{00000000-0008-0000-0000-000002000000}"/>
            </a:ext>
          </a:extLst>
        </xdr:cNvPr>
        <xdr:cNvSpPr txBox="1"/>
      </xdr:nvSpPr>
      <xdr:spPr>
        <a:xfrm>
          <a:off x="5000625" y="1181100"/>
          <a:ext cx="1952625" cy="773289"/>
        </a:xfrm>
        <a:prstGeom prst="rect">
          <a:avLst/>
        </a:prstGeom>
        <a:solidFill>
          <a:schemeClr val="bg2"/>
        </a:solidFill>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pt-BR" sz="1100">
              <a:latin typeface="Tahoma" panose="020B0604030504040204" pitchFamily="34" charset="0"/>
              <a:ea typeface="Tahoma" panose="020B0604030504040204" pitchFamily="34" charset="0"/>
              <a:cs typeface="Tahoma" panose="020B0604030504040204" pitchFamily="34" charset="0"/>
            </a:rPr>
            <a:t>LEIA-ME</a:t>
          </a:r>
        </a:p>
        <a:p>
          <a:r>
            <a:rPr lang="pt-BR" sz="1100">
              <a:latin typeface="Tahoma" panose="020B0604030504040204" pitchFamily="34" charset="0"/>
              <a:ea typeface="Tahoma" panose="020B0604030504040204" pitchFamily="34" charset="0"/>
              <a:cs typeface="Tahoma" panose="020B0604030504040204" pitchFamily="34" charset="0"/>
            </a:rPr>
            <a:t>Após copiar</a:t>
          </a:r>
          <a:r>
            <a:rPr lang="pt-BR" sz="1100" baseline="0">
              <a:latin typeface="Tahoma" panose="020B0604030504040204" pitchFamily="34" charset="0"/>
              <a:ea typeface="Tahoma" panose="020B0604030504040204" pitchFamily="34" charset="0"/>
              <a:cs typeface="Tahoma" panose="020B0604030504040204" pitchFamily="34" charset="0"/>
            </a:rPr>
            <a:t> toda a planilha desejada, clicar no botão "Atualizar" correspondente.</a:t>
          </a:r>
        </a:p>
      </xdr:txBody>
    </xdr:sp>
    <xdr:clientData/>
  </xdr:oneCellAnchor>
  <mc:AlternateContent xmlns:mc="http://schemas.openxmlformats.org/markup-compatibility/2006">
    <mc:Choice xmlns:a14="http://schemas.microsoft.com/office/drawing/2010/main" Requires="a14">
      <xdr:twoCellAnchor>
        <xdr:from>
          <xdr:col>5</xdr:col>
          <xdr:colOff>57150</xdr:colOff>
          <xdr:row>5</xdr:row>
          <xdr:rowOff>38100</xdr:rowOff>
        </xdr:from>
        <xdr:to>
          <xdr:col>6</xdr:col>
          <xdr:colOff>552450</xdr:colOff>
          <xdr:row>5</xdr:row>
          <xdr:rowOff>352425</xdr:rowOff>
        </xdr:to>
        <xdr:sp macro="" textlink="">
          <xdr:nvSpPr>
            <xdr:cNvPr id="12291" name="Button 3" hidden="1">
              <a:extLst>
                <a:ext uri="{63B3BB69-23CF-44E3-9099-C40C66FF867C}">
                  <a14:compatExt spid="_x0000_s12291"/>
                </a:ext>
                <a:ext uri="{FF2B5EF4-FFF2-40B4-BE49-F238E27FC236}">
                  <a16:creationId xmlns:a16="http://schemas.microsoft.com/office/drawing/2014/main" id="{00000000-0008-0000-0000-0000033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pt-BR" sz="1100" b="0" i="0" u="none" strike="noStrike" baseline="0">
                  <a:solidFill>
                    <a:srgbClr val="000000"/>
                  </a:solidFill>
                  <a:latin typeface="Calibri"/>
                  <a:ea typeface="Calibri"/>
                  <a:cs typeface="Calibri"/>
                </a:rPr>
                <a:t>Atualizar</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5</xdr:col>
          <xdr:colOff>57150</xdr:colOff>
          <xdr:row>6</xdr:row>
          <xdr:rowOff>38100</xdr:rowOff>
        </xdr:from>
        <xdr:to>
          <xdr:col>6</xdr:col>
          <xdr:colOff>552450</xdr:colOff>
          <xdr:row>6</xdr:row>
          <xdr:rowOff>352425</xdr:rowOff>
        </xdr:to>
        <xdr:sp macro="" textlink="">
          <xdr:nvSpPr>
            <xdr:cNvPr id="12292" name="Button 4" hidden="1">
              <a:extLst>
                <a:ext uri="{63B3BB69-23CF-44E3-9099-C40C66FF867C}">
                  <a14:compatExt spid="_x0000_s12292"/>
                </a:ext>
                <a:ext uri="{FF2B5EF4-FFF2-40B4-BE49-F238E27FC236}">
                  <a16:creationId xmlns:a16="http://schemas.microsoft.com/office/drawing/2014/main" id="{00000000-0008-0000-0000-0000043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pt-BR" sz="1100" b="0" i="0" u="none" strike="noStrike" baseline="0">
                  <a:solidFill>
                    <a:srgbClr val="000000"/>
                  </a:solidFill>
                  <a:latin typeface="Calibri"/>
                  <a:ea typeface="Calibri"/>
                  <a:cs typeface="Calibri"/>
                </a:rPr>
                <a:t>Atualizar</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5</xdr:col>
          <xdr:colOff>57150</xdr:colOff>
          <xdr:row>2</xdr:row>
          <xdr:rowOff>47625</xdr:rowOff>
        </xdr:from>
        <xdr:to>
          <xdr:col>6</xdr:col>
          <xdr:colOff>552450</xdr:colOff>
          <xdr:row>2</xdr:row>
          <xdr:rowOff>361950</xdr:rowOff>
        </xdr:to>
        <xdr:sp macro="" textlink="">
          <xdr:nvSpPr>
            <xdr:cNvPr id="12293" name="Button 5" hidden="1">
              <a:extLst>
                <a:ext uri="{63B3BB69-23CF-44E3-9099-C40C66FF867C}">
                  <a14:compatExt spid="_x0000_s12293"/>
                </a:ext>
                <a:ext uri="{FF2B5EF4-FFF2-40B4-BE49-F238E27FC236}">
                  <a16:creationId xmlns:a16="http://schemas.microsoft.com/office/drawing/2014/main" id="{00000000-0008-0000-0000-0000053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pt-BR" sz="1100" b="0" i="0" u="none" strike="noStrike" baseline="0">
                  <a:solidFill>
                    <a:srgbClr val="000000"/>
                  </a:solidFill>
                  <a:latin typeface="Calibri"/>
                  <a:ea typeface="Calibri"/>
                  <a:cs typeface="Calibri"/>
                </a:rPr>
                <a:t>Atualizar</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5</xdr:col>
          <xdr:colOff>57150</xdr:colOff>
          <xdr:row>3</xdr:row>
          <xdr:rowOff>38100</xdr:rowOff>
        </xdr:from>
        <xdr:to>
          <xdr:col>6</xdr:col>
          <xdr:colOff>552450</xdr:colOff>
          <xdr:row>3</xdr:row>
          <xdr:rowOff>352425</xdr:rowOff>
        </xdr:to>
        <xdr:sp macro="" textlink="">
          <xdr:nvSpPr>
            <xdr:cNvPr id="12294" name="Button 6" hidden="1">
              <a:extLst>
                <a:ext uri="{63B3BB69-23CF-44E3-9099-C40C66FF867C}">
                  <a14:compatExt spid="_x0000_s12294"/>
                </a:ext>
                <a:ext uri="{FF2B5EF4-FFF2-40B4-BE49-F238E27FC236}">
                  <a16:creationId xmlns:a16="http://schemas.microsoft.com/office/drawing/2014/main" id="{00000000-0008-0000-0000-0000063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pt-BR" sz="1100" b="0" i="0" u="none" strike="noStrike" baseline="0">
                  <a:solidFill>
                    <a:srgbClr val="000000"/>
                  </a:solidFill>
                  <a:latin typeface="Calibri"/>
                  <a:ea typeface="Calibri"/>
                  <a:cs typeface="Calibri"/>
                </a:rPr>
                <a:t>Atualizar</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5</xdr:col>
          <xdr:colOff>57150</xdr:colOff>
          <xdr:row>7</xdr:row>
          <xdr:rowOff>38100</xdr:rowOff>
        </xdr:from>
        <xdr:to>
          <xdr:col>6</xdr:col>
          <xdr:colOff>552450</xdr:colOff>
          <xdr:row>7</xdr:row>
          <xdr:rowOff>352425</xdr:rowOff>
        </xdr:to>
        <xdr:sp macro="" textlink="">
          <xdr:nvSpPr>
            <xdr:cNvPr id="12295" name="Button 7" hidden="1">
              <a:extLst>
                <a:ext uri="{63B3BB69-23CF-44E3-9099-C40C66FF867C}">
                  <a14:compatExt spid="_x0000_s12295"/>
                </a:ext>
                <a:ext uri="{FF2B5EF4-FFF2-40B4-BE49-F238E27FC236}">
                  <a16:creationId xmlns:a16="http://schemas.microsoft.com/office/drawing/2014/main" id="{00000000-0008-0000-0000-0000073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pt-BR" sz="1100" b="0" i="0" u="none" strike="noStrike" baseline="0">
                  <a:solidFill>
                    <a:srgbClr val="000000"/>
                  </a:solidFill>
                  <a:latin typeface="Calibri"/>
                  <a:ea typeface="Calibri"/>
                  <a:cs typeface="Calibri"/>
                </a:rPr>
                <a:t>Atualizar</a:t>
              </a:r>
            </a:p>
          </xdr:txBody>
        </xdr:sp>
        <xdr:clientData fPrintsWithSheet="0"/>
      </xdr:twoCellAnchor>
    </mc:Choice>
    <mc:Fallback/>
  </mc:AlternateContent>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1"/>
  <dimension ref="A1:O118"/>
  <sheetViews>
    <sheetView showGridLines="0" workbookViewId="0">
      <selection activeCell="E14" sqref="E14"/>
    </sheetView>
  </sheetViews>
  <sheetFormatPr defaultColWidth="9.140625" defaultRowHeight="15" x14ac:dyDescent="0.25"/>
  <cols>
    <col min="1" max="1" width="22.28515625" style="2" bestFit="1" customWidth="1"/>
    <col min="2" max="2" width="36.140625" style="3" hidden="1" customWidth="1"/>
    <col min="3" max="3" width="17.7109375" style="3" hidden="1" customWidth="1"/>
    <col min="4" max="4" width="9.140625" style="1" hidden="1" customWidth="1"/>
    <col min="5" max="5" width="14.28515625" style="1" customWidth="1"/>
    <col min="6" max="6" width="9" style="2" customWidth="1"/>
    <col min="7" max="11" width="9.140625" style="2"/>
    <col min="12" max="12" width="9.140625" style="2" hidden="1" customWidth="1"/>
    <col min="13" max="13" width="19" style="2" hidden="1" customWidth="1"/>
    <col min="14" max="14" width="13.28515625" style="2" hidden="1" customWidth="1"/>
    <col min="15" max="15" width="9.140625" style="2" hidden="1" customWidth="1"/>
    <col min="16" max="16384" width="9.140625" style="2"/>
  </cols>
  <sheetData>
    <row r="1" spans="1:15" x14ac:dyDescent="0.25">
      <c r="C1" s="52"/>
      <c r="D1" s="52"/>
      <c r="E1" s="52"/>
    </row>
    <row r="2" spans="1:15" ht="31.5" customHeight="1" x14ac:dyDescent="0.25">
      <c r="A2" s="14" t="s">
        <v>0</v>
      </c>
      <c r="B2" s="15"/>
      <c r="C2" s="15"/>
      <c r="D2" s="16"/>
      <c r="E2" s="16" t="s">
        <v>38</v>
      </c>
    </row>
    <row r="3" spans="1:15" ht="31.5" customHeight="1" x14ac:dyDescent="0.25">
      <c r="A3" s="9" t="s">
        <v>25</v>
      </c>
      <c r="B3" s="3" t="e">
        <f>#REF!</f>
        <v>#REF!</v>
      </c>
      <c r="C3" s="1" t="e">
        <f>MID(B3,217,7)</f>
        <v>#REF!</v>
      </c>
      <c r="D3" s="1" t="s">
        <v>35</v>
      </c>
      <c r="E3" s="13" t="e">
        <f>VLOOKUP(C3,$L$4:$O$55,4,0)</f>
        <v>#REF!</v>
      </c>
      <c r="G3" s="5"/>
    </row>
    <row r="4" spans="1:15" ht="31.5" customHeight="1" x14ac:dyDescent="0.25">
      <c r="A4" s="9" t="s">
        <v>26</v>
      </c>
      <c r="B4" s="3" t="e">
        <f>#REF!</f>
        <v>#REF!</v>
      </c>
      <c r="C4" s="1" t="e">
        <f>MID(B4,16,7)</f>
        <v>#REF!</v>
      </c>
      <c r="D4" s="1" t="s">
        <v>35</v>
      </c>
      <c r="E4" s="13" t="e">
        <f>VLOOKUP(C4,$L$4:$O$262,4,0)</f>
        <v>#REF!</v>
      </c>
      <c r="L4" s="10" t="s">
        <v>106</v>
      </c>
      <c r="M4" s="11" t="s">
        <v>103</v>
      </c>
      <c r="N4" s="12" t="s">
        <v>31</v>
      </c>
      <c r="O4" s="8" t="s">
        <v>37</v>
      </c>
    </row>
    <row r="5" spans="1:15" ht="31.5" customHeight="1" x14ac:dyDescent="0.25">
      <c r="A5" s="9" t="s">
        <v>27</v>
      </c>
      <c r="B5" s="3" t="e">
        <f>#REF!</f>
        <v>#REF!</v>
      </c>
      <c r="C5" s="1" t="e">
        <f>B5</f>
        <v>#REF!</v>
      </c>
      <c r="D5" s="1" t="s">
        <v>24</v>
      </c>
      <c r="E5" s="13" t="e">
        <f>VLOOKUP(C5,$M$4:$O$54,3,0)</f>
        <v>#REF!</v>
      </c>
      <c r="F5" s="4"/>
      <c r="L5" s="10" t="s">
        <v>107</v>
      </c>
      <c r="M5" s="11" t="s">
        <v>104</v>
      </c>
      <c r="N5" s="12" t="s">
        <v>167</v>
      </c>
      <c r="O5" s="8" t="s">
        <v>105</v>
      </c>
    </row>
    <row r="6" spans="1:15" ht="31.5" customHeight="1" x14ac:dyDescent="0.25">
      <c r="A6" s="9" t="s">
        <v>28</v>
      </c>
      <c r="B6" s="3" t="e">
        <f>#REF!</f>
        <v>#REF!</v>
      </c>
      <c r="C6" s="6" t="e">
        <f>B6</f>
        <v>#REF!</v>
      </c>
      <c r="D6" s="1" t="s">
        <v>24</v>
      </c>
      <c r="E6" s="13" t="e">
        <f>VLOOKUP(C6,$M$4:$O$42,3,0)</f>
        <v>#REF!</v>
      </c>
      <c r="L6" s="10" t="s">
        <v>39</v>
      </c>
      <c r="M6" s="11" t="s">
        <v>87</v>
      </c>
      <c r="N6" s="12" t="s">
        <v>102</v>
      </c>
      <c r="O6" s="8" t="s">
        <v>64</v>
      </c>
    </row>
    <row r="7" spans="1:15" ht="31.5" customHeight="1" x14ac:dyDescent="0.25">
      <c r="A7" s="9" t="s">
        <v>34</v>
      </c>
      <c r="B7" s="3" t="e">
        <f>#REF!</f>
        <v>#REF!</v>
      </c>
      <c r="C7" s="1" t="e">
        <f>MID(B7,20,7)</f>
        <v>#REF!</v>
      </c>
      <c r="D7" s="1" t="s">
        <v>32</v>
      </c>
      <c r="E7" s="13" t="e">
        <f>VLOOKUP(C7,$N$4:$O$54,2,0)</f>
        <v>#REF!</v>
      </c>
      <c r="L7" s="10" t="s">
        <v>41</v>
      </c>
      <c r="M7" s="11" t="s">
        <v>75</v>
      </c>
      <c r="N7" s="12" t="s">
        <v>91</v>
      </c>
      <c r="O7" s="8" t="s">
        <v>36</v>
      </c>
    </row>
    <row r="8" spans="1:15" ht="31.5" customHeight="1" x14ac:dyDescent="0.25">
      <c r="A8" s="9" t="s">
        <v>33</v>
      </c>
      <c r="B8" s="3" t="e">
        <f>#REF!</f>
        <v>#REF!</v>
      </c>
      <c r="C8" s="1" t="e">
        <f>MID(B8,20,7)</f>
        <v>#REF!</v>
      </c>
      <c r="D8" s="1" t="s">
        <v>32</v>
      </c>
      <c r="E8" s="13" t="e">
        <f>VLOOKUP(C8,$N$4:$O$54,2,0)</f>
        <v>#REF!</v>
      </c>
      <c r="L8" s="10" t="s">
        <v>42</v>
      </c>
      <c r="M8" s="11" t="s">
        <v>77</v>
      </c>
      <c r="N8" s="12" t="s">
        <v>92</v>
      </c>
      <c r="O8" s="8" t="s">
        <v>65</v>
      </c>
    </row>
    <row r="9" spans="1:15" x14ac:dyDescent="0.25">
      <c r="L9" s="10" t="s">
        <v>43</v>
      </c>
      <c r="M9" s="11" t="s">
        <v>78</v>
      </c>
      <c r="N9" s="12" t="s">
        <v>93</v>
      </c>
      <c r="O9" s="8" t="s">
        <v>66</v>
      </c>
    </row>
    <row r="10" spans="1:15" x14ac:dyDescent="0.25">
      <c r="G10" s="1"/>
      <c r="L10" s="10" t="s">
        <v>44</v>
      </c>
      <c r="M10" s="11" t="s">
        <v>79</v>
      </c>
      <c r="N10" s="12" t="s">
        <v>94</v>
      </c>
      <c r="O10" s="8" t="s">
        <v>67</v>
      </c>
    </row>
    <row r="11" spans="1:15" x14ac:dyDescent="0.25">
      <c r="D11" s="7"/>
      <c r="G11" s="3"/>
      <c r="L11" s="10" t="s">
        <v>45</v>
      </c>
      <c r="M11" s="11" t="s">
        <v>80</v>
      </c>
      <c r="N11" s="12" t="s">
        <v>95</v>
      </c>
      <c r="O11" s="8" t="s">
        <v>68</v>
      </c>
    </row>
    <row r="12" spans="1:15" x14ac:dyDescent="0.25">
      <c r="L12" s="10" t="s">
        <v>46</v>
      </c>
      <c r="M12" s="11" t="s">
        <v>81</v>
      </c>
      <c r="N12" s="12" t="s">
        <v>96</v>
      </c>
      <c r="O12" s="8" t="s">
        <v>69</v>
      </c>
    </row>
    <row r="13" spans="1:15" x14ac:dyDescent="0.25">
      <c r="L13" s="10" t="s">
        <v>47</v>
      </c>
      <c r="M13" s="11" t="s">
        <v>82</v>
      </c>
      <c r="N13" s="12" t="s">
        <v>97</v>
      </c>
      <c r="O13" s="8" t="s">
        <v>70</v>
      </c>
    </row>
    <row r="14" spans="1:15" x14ac:dyDescent="0.25">
      <c r="L14" s="10" t="s">
        <v>48</v>
      </c>
      <c r="M14" s="11" t="s">
        <v>83</v>
      </c>
      <c r="N14" s="12" t="s">
        <v>98</v>
      </c>
      <c r="O14" s="8" t="s">
        <v>71</v>
      </c>
    </row>
    <row r="15" spans="1:15" x14ac:dyDescent="0.25">
      <c r="L15" s="10" t="s">
        <v>49</v>
      </c>
      <c r="M15" s="11" t="s">
        <v>84</v>
      </c>
      <c r="N15" s="12" t="s">
        <v>99</v>
      </c>
      <c r="O15" s="8" t="s">
        <v>72</v>
      </c>
    </row>
    <row r="16" spans="1:15" x14ac:dyDescent="0.25">
      <c r="L16" s="10" t="s">
        <v>50</v>
      </c>
      <c r="M16" s="11" t="s">
        <v>85</v>
      </c>
      <c r="N16" s="12" t="s">
        <v>88</v>
      </c>
      <c r="O16" s="8" t="s">
        <v>73</v>
      </c>
    </row>
    <row r="17" spans="12:15" x14ac:dyDescent="0.25">
      <c r="L17" s="10" t="s">
        <v>51</v>
      </c>
      <c r="M17" s="11" t="s">
        <v>86</v>
      </c>
      <c r="N17" s="12" t="s">
        <v>100</v>
      </c>
      <c r="O17" s="8" t="s">
        <v>74</v>
      </c>
    </row>
    <row r="18" spans="12:15" x14ac:dyDescent="0.25">
      <c r="L18" s="10" t="s">
        <v>40</v>
      </c>
      <c r="M18" s="11" t="s">
        <v>76</v>
      </c>
      <c r="N18" s="12" t="s">
        <v>101</v>
      </c>
      <c r="O18" s="8" t="s">
        <v>63</v>
      </c>
    </row>
    <row r="19" spans="12:15" x14ac:dyDescent="0.25">
      <c r="L19" s="10" t="s">
        <v>108</v>
      </c>
      <c r="M19" s="11" t="s">
        <v>109</v>
      </c>
      <c r="N19" s="12" t="s">
        <v>110</v>
      </c>
      <c r="O19" s="8" t="s">
        <v>168</v>
      </c>
    </row>
    <row r="20" spans="12:15" x14ac:dyDescent="0.25">
      <c r="L20" s="10" t="s">
        <v>52</v>
      </c>
      <c r="M20" s="11" t="s">
        <v>111</v>
      </c>
      <c r="N20" s="12" t="s">
        <v>112</v>
      </c>
      <c r="O20" s="8" t="s">
        <v>169</v>
      </c>
    </row>
    <row r="21" spans="12:15" x14ac:dyDescent="0.25">
      <c r="L21" s="10" t="s">
        <v>53</v>
      </c>
      <c r="M21" s="11" t="s">
        <v>113</v>
      </c>
      <c r="N21" s="12" t="s">
        <v>114</v>
      </c>
      <c r="O21" s="8" t="s">
        <v>170</v>
      </c>
    </row>
    <row r="22" spans="12:15" x14ac:dyDescent="0.25">
      <c r="L22" s="10" t="s">
        <v>54</v>
      </c>
      <c r="M22" s="11" t="s">
        <v>115</v>
      </c>
      <c r="N22" s="12" t="s">
        <v>116</v>
      </c>
      <c r="O22" s="8" t="s">
        <v>171</v>
      </c>
    </row>
    <row r="23" spans="12:15" x14ac:dyDescent="0.25">
      <c r="L23" s="10" t="s">
        <v>55</v>
      </c>
      <c r="M23" s="11" t="s">
        <v>117</v>
      </c>
      <c r="N23" s="12" t="s">
        <v>118</v>
      </c>
      <c r="O23" s="8" t="s">
        <v>172</v>
      </c>
    </row>
    <row r="24" spans="12:15" x14ac:dyDescent="0.25">
      <c r="L24" s="10" t="s">
        <v>56</v>
      </c>
      <c r="M24" s="11" t="s">
        <v>119</v>
      </c>
      <c r="N24" s="12" t="s">
        <v>120</v>
      </c>
      <c r="O24" s="8" t="s">
        <v>173</v>
      </c>
    </row>
    <row r="25" spans="12:15" x14ac:dyDescent="0.25">
      <c r="L25" s="10" t="s">
        <v>57</v>
      </c>
      <c r="M25" s="11" t="s">
        <v>121</v>
      </c>
      <c r="N25" s="12" t="s">
        <v>122</v>
      </c>
      <c r="O25" s="8" t="s">
        <v>174</v>
      </c>
    </row>
    <row r="26" spans="12:15" x14ac:dyDescent="0.25">
      <c r="L26" s="10" t="s">
        <v>58</v>
      </c>
      <c r="M26" s="11" t="s">
        <v>123</v>
      </c>
      <c r="N26" s="12" t="s">
        <v>124</v>
      </c>
      <c r="O26" s="8" t="s">
        <v>175</v>
      </c>
    </row>
    <row r="27" spans="12:15" x14ac:dyDescent="0.25">
      <c r="L27" s="10" t="s">
        <v>59</v>
      </c>
      <c r="M27" s="11" t="s">
        <v>125</v>
      </c>
      <c r="N27" s="12" t="s">
        <v>126</v>
      </c>
      <c r="O27" s="8" t="s">
        <v>176</v>
      </c>
    </row>
    <row r="28" spans="12:15" x14ac:dyDescent="0.25">
      <c r="L28" s="10" t="s">
        <v>60</v>
      </c>
      <c r="M28" s="11" t="s">
        <v>127</v>
      </c>
      <c r="N28" s="12" t="s">
        <v>89</v>
      </c>
      <c r="O28" s="8" t="s">
        <v>177</v>
      </c>
    </row>
    <row r="29" spans="12:15" x14ac:dyDescent="0.25">
      <c r="L29" s="10" t="s">
        <v>61</v>
      </c>
      <c r="M29" s="11" t="s">
        <v>128</v>
      </c>
      <c r="N29" s="12" t="s">
        <v>129</v>
      </c>
      <c r="O29" s="8" t="s">
        <v>178</v>
      </c>
    </row>
    <row r="30" spans="12:15" x14ac:dyDescent="0.25">
      <c r="L30" s="10" t="s">
        <v>62</v>
      </c>
      <c r="M30" s="11" t="s">
        <v>130</v>
      </c>
      <c r="N30" s="12" t="s">
        <v>131</v>
      </c>
      <c r="O30" s="8" t="s">
        <v>179</v>
      </c>
    </row>
    <row r="31" spans="12:15" x14ac:dyDescent="0.25">
      <c r="L31" s="10" t="s">
        <v>132</v>
      </c>
      <c r="M31" s="11" t="s">
        <v>133</v>
      </c>
      <c r="N31" s="12" t="s">
        <v>134</v>
      </c>
      <c r="O31" s="8" t="s">
        <v>181</v>
      </c>
    </row>
    <row r="32" spans="12:15" x14ac:dyDescent="0.25">
      <c r="L32" s="10" t="s">
        <v>135</v>
      </c>
      <c r="M32" s="11" t="s">
        <v>136</v>
      </c>
      <c r="N32" s="12" t="s">
        <v>137</v>
      </c>
      <c r="O32" s="8" t="s">
        <v>182</v>
      </c>
    </row>
    <row r="33" spans="12:15" x14ac:dyDescent="0.25">
      <c r="L33" s="10" t="s">
        <v>138</v>
      </c>
      <c r="M33" s="11" t="s">
        <v>139</v>
      </c>
      <c r="N33" s="12" t="s">
        <v>140</v>
      </c>
      <c r="O33" s="8" t="s">
        <v>183</v>
      </c>
    </row>
    <row r="34" spans="12:15" x14ac:dyDescent="0.25">
      <c r="L34" s="10" t="s">
        <v>141</v>
      </c>
      <c r="M34" s="11" t="s">
        <v>142</v>
      </c>
      <c r="N34" s="12" t="s">
        <v>143</v>
      </c>
      <c r="O34" s="8" t="s">
        <v>184</v>
      </c>
    </row>
    <row r="35" spans="12:15" x14ac:dyDescent="0.25">
      <c r="L35" s="10" t="s">
        <v>144</v>
      </c>
      <c r="M35" s="11" t="s">
        <v>145</v>
      </c>
      <c r="N35" s="12" t="s">
        <v>146</v>
      </c>
      <c r="O35" s="8" t="s">
        <v>185</v>
      </c>
    </row>
    <row r="36" spans="12:15" x14ac:dyDescent="0.25">
      <c r="L36" s="10" t="s">
        <v>147</v>
      </c>
      <c r="M36" s="11" t="s">
        <v>148</v>
      </c>
      <c r="N36" s="12" t="s">
        <v>149</v>
      </c>
      <c r="O36" s="8" t="s">
        <v>186</v>
      </c>
    </row>
    <row r="37" spans="12:15" x14ac:dyDescent="0.25">
      <c r="L37" s="10" t="s">
        <v>150</v>
      </c>
      <c r="M37" s="11" t="s">
        <v>151</v>
      </c>
      <c r="N37" s="12" t="s">
        <v>152</v>
      </c>
      <c r="O37" s="8" t="s">
        <v>187</v>
      </c>
    </row>
    <row r="38" spans="12:15" x14ac:dyDescent="0.25">
      <c r="L38" s="10" t="s">
        <v>153</v>
      </c>
      <c r="M38" s="11" t="s">
        <v>154</v>
      </c>
      <c r="N38" s="12" t="s">
        <v>155</v>
      </c>
      <c r="O38" s="8" t="s">
        <v>188</v>
      </c>
    </row>
    <row r="39" spans="12:15" x14ac:dyDescent="0.25">
      <c r="L39" s="10" t="s">
        <v>156</v>
      </c>
      <c r="M39" s="11" t="s">
        <v>157</v>
      </c>
      <c r="N39" s="12" t="s">
        <v>158</v>
      </c>
      <c r="O39" s="8" t="s">
        <v>189</v>
      </c>
    </row>
    <row r="40" spans="12:15" x14ac:dyDescent="0.25">
      <c r="L40" s="10" t="s">
        <v>159</v>
      </c>
      <c r="M40" s="11" t="s">
        <v>160</v>
      </c>
      <c r="N40" s="12" t="s">
        <v>90</v>
      </c>
      <c r="O40" s="8" t="s">
        <v>190</v>
      </c>
    </row>
    <row r="41" spans="12:15" x14ac:dyDescent="0.25">
      <c r="L41" s="10" t="s">
        <v>161</v>
      </c>
      <c r="M41" s="11" t="s">
        <v>162</v>
      </c>
      <c r="N41" s="12" t="s">
        <v>163</v>
      </c>
      <c r="O41" s="8" t="s">
        <v>191</v>
      </c>
    </row>
    <row r="42" spans="12:15" x14ac:dyDescent="0.25">
      <c r="L42" s="10" t="s">
        <v>164</v>
      </c>
      <c r="M42" s="11" t="s">
        <v>165</v>
      </c>
      <c r="N42" s="12" t="s">
        <v>166</v>
      </c>
      <c r="O42" s="8" t="s">
        <v>192</v>
      </c>
    </row>
    <row r="43" spans="12:15" x14ac:dyDescent="0.25">
      <c r="L43" s="10" t="s">
        <v>197</v>
      </c>
      <c r="M43" s="11" t="s">
        <v>198</v>
      </c>
      <c r="N43" s="12" t="s">
        <v>220</v>
      </c>
      <c r="O43" s="8" t="s">
        <v>199</v>
      </c>
    </row>
    <row r="44" spans="12:15" x14ac:dyDescent="0.25">
      <c r="L44" s="10" t="s">
        <v>200</v>
      </c>
      <c r="M44" s="11" t="s">
        <v>210</v>
      </c>
      <c r="N44" s="12" t="s">
        <v>221</v>
      </c>
      <c r="O44" s="8" t="s">
        <v>231</v>
      </c>
    </row>
    <row r="45" spans="12:15" x14ac:dyDescent="0.25">
      <c r="L45" s="10" t="s">
        <v>201</v>
      </c>
      <c r="M45" s="11" t="s">
        <v>211</v>
      </c>
      <c r="N45" s="12" t="s">
        <v>222</v>
      </c>
      <c r="O45" s="8" t="s">
        <v>232</v>
      </c>
    </row>
    <row r="46" spans="12:15" x14ac:dyDescent="0.25">
      <c r="L46" s="10" t="s">
        <v>202</v>
      </c>
      <c r="M46" s="11" t="s">
        <v>212</v>
      </c>
      <c r="N46" s="12" t="s">
        <v>223</v>
      </c>
      <c r="O46" s="8" t="s">
        <v>233</v>
      </c>
    </row>
    <row r="47" spans="12:15" x14ac:dyDescent="0.25">
      <c r="L47" s="10" t="s">
        <v>203</v>
      </c>
      <c r="M47" s="11" t="s">
        <v>213</v>
      </c>
      <c r="N47" s="12" t="s">
        <v>224</v>
      </c>
      <c r="O47" s="8" t="s">
        <v>234</v>
      </c>
    </row>
    <row r="48" spans="12:15" x14ac:dyDescent="0.25">
      <c r="L48" s="10" t="s">
        <v>204</v>
      </c>
      <c r="M48" s="11" t="s">
        <v>214</v>
      </c>
      <c r="N48" s="12" t="s">
        <v>225</v>
      </c>
      <c r="O48" s="8" t="s">
        <v>235</v>
      </c>
    </row>
    <row r="49" spans="12:15" x14ac:dyDescent="0.25">
      <c r="L49" s="10" t="s">
        <v>205</v>
      </c>
      <c r="M49" s="11" t="s">
        <v>215</v>
      </c>
      <c r="N49" s="12" t="s">
        <v>226</v>
      </c>
      <c r="O49" s="8" t="s">
        <v>236</v>
      </c>
    </row>
    <row r="50" spans="12:15" x14ac:dyDescent="0.25">
      <c r="L50" s="10" t="s">
        <v>206</v>
      </c>
      <c r="M50" s="11" t="s">
        <v>216</v>
      </c>
      <c r="N50" s="12" t="s">
        <v>227</v>
      </c>
      <c r="O50" s="8" t="s">
        <v>237</v>
      </c>
    </row>
    <row r="51" spans="12:15" x14ac:dyDescent="0.25">
      <c r="L51" s="10" t="s">
        <v>207</v>
      </c>
      <c r="M51" s="11" t="s">
        <v>217</v>
      </c>
      <c r="N51" s="12" t="s">
        <v>228</v>
      </c>
      <c r="O51" s="8" t="s">
        <v>238</v>
      </c>
    </row>
    <row r="52" spans="12:15" x14ac:dyDescent="0.25">
      <c r="L52" s="10" t="s">
        <v>208</v>
      </c>
      <c r="M52" s="11" t="s">
        <v>218</v>
      </c>
      <c r="N52" s="12" t="s">
        <v>229</v>
      </c>
      <c r="O52" s="8" t="s">
        <v>239</v>
      </c>
    </row>
    <row r="53" spans="12:15" x14ac:dyDescent="0.25">
      <c r="L53" s="10" t="s">
        <v>209</v>
      </c>
      <c r="M53" s="11" t="s">
        <v>219</v>
      </c>
      <c r="N53" s="12" t="s">
        <v>230</v>
      </c>
      <c r="O53" s="8" t="s">
        <v>240</v>
      </c>
    </row>
    <row r="54" spans="12:15" x14ac:dyDescent="0.25">
      <c r="L54" s="10" t="s">
        <v>193</v>
      </c>
      <c r="M54" s="11" t="s">
        <v>194</v>
      </c>
      <c r="N54" s="12" t="s">
        <v>195</v>
      </c>
      <c r="O54" s="8" t="s">
        <v>196</v>
      </c>
    </row>
    <row r="55" spans="12:15" x14ac:dyDescent="0.25">
      <c r="L55" s="10"/>
      <c r="M55" s="11"/>
      <c r="N55" s="12"/>
      <c r="O55" s="8"/>
    </row>
    <row r="56" spans="12:15" x14ac:dyDescent="0.25">
      <c r="L56" s="10"/>
      <c r="M56" s="11"/>
      <c r="N56" s="12"/>
      <c r="O56" s="8"/>
    </row>
    <row r="57" spans="12:15" x14ac:dyDescent="0.25">
      <c r="L57" s="10"/>
      <c r="M57" s="11"/>
      <c r="N57" s="12"/>
      <c r="O57" s="8"/>
    </row>
    <row r="58" spans="12:15" x14ac:dyDescent="0.25">
      <c r="L58" s="10"/>
      <c r="M58" s="11"/>
      <c r="N58" s="12"/>
      <c r="O58" s="8"/>
    </row>
    <row r="59" spans="12:15" x14ac:dyDescent="0.25">
      <c r="L59" s="10"/>
      <c r="M59" s="11"/>
      <c r="N59" s="12"/>
      <c r="O59" s="8"/>
    </row>
    <row r="60" spans="12:15" x14ac:dyDescent="0.25">
      <c r="L60" s="10"/>
      <c r="M60" s="11"/>
      <c r="N60" s="12"/>
      <c r="O60" s="8"/>
    </row>
    <row r="61" spans="12:15" x14ac:dyDescent="0.25">
      <c r="L61" s="10"/>
      <c r="M61" s="11"/>
      <c r="N61" s="12"/>
      <c r="O61" s="8"/>
    </row>
    <row r="62" spans="12:15" x14ac:dyDescent="0.25">
      <c r="L62" s="10"/>
      <c r="M62" s="11"/>
      <c r="N62" s="12"/>
      <c r="O62" s="8"/>
    </row>
    <row r="63" spans="12:15" x14ac:dyDescent="0.25">
      <c r="L63" s="10"/>
      <c r="M63" s="11"/>
      <c r="N63" s="12"/>
      <c r="O63" s="8"/>
    </row>
    <row r="64" spans="12:15" x14ac:dyDescent="0.25">
      <c r="L64" s="10"/>
      <c r="M64" s="11"/>
      <c r="N64" s="12"/>
      <c r="O64" s="8"/>
    </row>
    <row r="65" spans="12:15" x14ac:dyDescent="0.25">
      <c r="L65" s="10"/>
      <c r="M65" s="11"/>
      <c r="N65" s="12"/>
      <c r="O65" s="8"/>
    </row>
    <row r="66" spans="12:15" x14ac:dyDescent="0.25">
      <c r="L66" s="10"/>
      <c r="M66" s="11"/>
      <c r="N66" s="12"/>
      <c r="O66" s="8"/>
    </row>
    <row r="67" spans="12:15" x14ac:dyDescent="0.25">
      <c r="L67" s="10"/>
      <c r="M67" s="11"/>
      <c r="N67" s="12"/>
      <c r="O67" s="8"/>
    </row>
    <row r="68" spans="12:15" x14ac:dyDescent="0.25">
      <c r="L68" s="10"/>
      <c r="M68" s="11"/>
      <c r="N68" s="12"/>
      <c r="O68" s="8"/>
    </row>
    <row r="69" spans="12:15" x14ac:dyDescent="0.25">
      <c r="L69" s="10"/>
      <c r="M69" s="11"/>
      <c r="N69" s="12"/>
      <c r="O69" s="8"/>
    </row>
    <row r="70" spans="12:15" x14ac:dyDescent="0.25">
      <c r="L70" s="10"/>
      <c r="M70" s="11"/>
      <c r="N70" s="12"/>
      <c r="O70" s="8"/>
    </row>
    <row r="71" spans="12:15" x14ac:dyDescent="0.25">
      <c r="L71" s="10"/>
      <c r="M71" s="11"/>
      <c r="N71" s="12"/>
      <c r="O71" s="8"/>
    </row>
    <row r="72" spans="12:15" x14ac:dyDescent="0.25">
      <c r="L72" s="10"/>
      <c r="M72" s="11"/>
      <c r="N72" s="12"/>
      <c r="O72" s="8"/>
    </row>
    <row r="73" spans="12:15" x14ac:dyDescent="0.25">
      <c r="L73" s="10"/>
      <c r="M73" s="11"/>
      <c r="N73" s="12"/>
      <c r="O73" s="8"/>
    </row>
    <row r="74" spans="12:15" x14ac:dyDescent="0.25">
      <c r="L74" s="10"/>
      <c r="M74" s="11"/>
      <c r="N74" s="12"/>
      <c r="O74" s="8"/>
    </row>
    <row r="75" spans="12:15" x14ac:dyDescent="0.25">
      <c r="L75" s="10"/>
      <c r="M75" s="11"/>
      <c r="N75" s="12"/>
      <c r="O75" s="8"/>
    </row>
    <row r="76" spans="12:15" x14ac:dyDescent="0.25">
      <c r="L76" s="10"/>
      <c r="M76" s="11"/>
      <c r="N76" s="12"/>
      <c r="O76" s="8"/>
    </row>
    <row r="77" spans="12:15" x14ac:dyDescent="0.25">
      <c r="L77" s="10"/>
      <c r="M77" s="11"/>
      <c r="N77" s="12"/>
      <c r="O77" s="8"/>
    </row>
    <row r="78" spans="12:15" x14ac:dyDescent="0.25">
      <c r="L78" s="10"/>
      <c r="M78" s="11"/>
      <c r="N78" s="12"/>
      <c r="O78" s="8"/>
    </row>
    <row r="79" spans="12:15" x14ac:dyDescent="0.25">
      <c r="L79" s="10"/>
      <c r="M79" s="11"/>
      <c r="N79" s="12"/>
      <c r="O79" s="8"/>
    </row>
    <row r="80" spans="12:15" x14ac:dyDescent="0.25">
      <c r="L80" s="10"/>
      <c r="M80" s="11"/>
      <c r="N80" s="12"/>
      <c r="O80" s="8"/>
    </row>
    <row r="81" spans="12:15" x14ac:dyDescent="0.25">
      <c r="L81" s="10"/>
      <c r="M81" s="11"/>
      <c r="N81" s="12"/>
      <c r="O81" s="8"/>
    </row>
    <row r="82" spans="12:15" x14ac:dyDescent="0.25">
      <c r="L82" s="10"/>
      <c r="M82" s="11"/>
      <c r="N82" s="12"/>
      <c r="O82" s="8"/>
    </row>
    <row r="83" spans="12:15" x14ac:dyDescent="0.25">
      <c r="L83" s="10"/>
      <c r="M83" s="11"/>
      <c r="N83" s="12"/>
      <c r="O83" s="8"/>
    </row>
    <row r="84" spans="12:15" x14ac:dyDescent="0.25">
      <c r="L84" s="10"/>
      <c r="M84" s="11"/>
      <c r="N84" s="12"/>
      <c r="O84" s="8"/>
    </row>
    <row r="85" spans="12:15" x14ac:dyDescent="0.25">
      <c r="L85" s="10"/>
      <c r="M85" s="11"/>
      <c r="N85" s="12"/>
      <c r="O85" s="8"/>
    </row>
    <row r="86" spans="12:15" x14ac:dyDescent="0.25">
      <c r="L86" s="10"/>
      <c r="M86" s="11"/>
      <c r="N86" s="12"/>
      <c r="O86" s="8"/>
    </row>
    <row r="87" spans="12:15" x14ac:dyDescent="0.25">
      <c r="L87" s="10"/>
      <c r="M87" s="11"/>
      <c r="N87" s="12"/>
      <c r="O87" s="8"/>
    </row>
    <row r="88" spans="12:15" x14ac:dyDescent="0.25">
      <c r="L88" s="10"/>
      <c r="M88" s="11"/>
      <c r="N88" s="12"/>
      <c r="O88" s="8"/>
    </row>
    <row r="89" spans="12:15" x14ac:dyDescent="0.25">
      <c r="L89" s="10"/>
      <c r="M89" s="11"/>
      <c r="N89" s="12"/>
      <c r="O89" s="8"/>
    </row>
    <row r="90" spans="12:15" x14ac:dyDescent="0.25">
      <c r="L90" s="10"/>
      <c r="M90" s="11"/>
      <c r="N90" s="12"/>
      <c r="O90" s="8"/>
    </row>
    <row r="91" spans="12:15" x14ac:dyDescent="0.25">
      <c r="L91" s="10"/>
      <c r="M91" s="11"/>
      <c r="N91" s="12"/>
      <c r="O91" s="8"/>
    </row>
    <row r="92" spans="12:15" x14ac:dyDescent="0.25">
      <c r="L92" s="10"/>
      <c r="M92" s="11"/>
      <c r="N92" s="12"/>
      <c r="O92" s="8"/>
    </row>
    <row r="93" spans="12:15" x14ac:dyDescent="0.25">
      <c r="L93" s="10"/>
      <c r="M93" s="11"/>
      <c r="N93" s="12"/>
      <c r="O93" s="8"/>
    </row>
    <row r="94" spans="12:15" x14ac:dyDescent="0.25">
      <c r="L94" s="10"/>
      <c r="M94" s="11"/>
      <c r="N94" s="12"/>
      <c r="O94" s="8"/>
    </row>
    <row r="95" spans="12:15" x14ac:dyDescent="0.25">
      <c r="L95" s="10"/>
      <c r="M95" s="11"/>
      <c r="N95" s="12"/>
      <c r="O95" s="8"/>
    </row>
    <row r="96" spans="12:15" x14ac:dyDescent="0.25">
      <c r="L96" s="10"/>
      <c r="M96" s="11"/>
      <c r="N96" s="12"/>
      <c r="O96" s="8"/>
    </row>
    <row r="97" spans="12:15" x14ac:dyDescent="0.25">
      <c r="L97" s="10"/>
      <c r="M97" s="11"/>
      <c r="N97" s="12"/>
      <c r="O97" s="8"/>
    </row>
    <row r="98" spans="12:15" x14ac:dyDescent="0.25">
      <c r="L98" s="10"/>
      <c r="M98" s="11"/>
      <c r="N98" s="12"/>
      <c r="O98" s="8"/>
    </row>
    <row r="99" spans="12:15" x14ac:dyDescent="0.25">
      <c r="L99" s="10"/>
      <c r="M99" s="11"/>
      <c r="N99" s="12"/>
      <c r="O99" s="8"/>
    </row>
    <row r="100" spans="12:15" x14ac:dyDescent="0.25">
      <c r="L100" s="10"/>
      <c r="M100" s="11"/>
      <c r="N100" s="12"/>
      <c r="O100" s="8"/>
    </row>
    <row r="101" spans="12:15" x14ac:dyDescent="0.25">
      <c r="L101" s="10"/>
      <c r="M101" s="11"/>
      <c r="N101" s="12"/>
      <c r="O101" s="8"/>
    </row>
    <row r="102" spans="12:15" x14ac:dyDescent="0.25">
      <c r="L102" s="10"/>
      <c r="M102" s="11"/>
      <c r="N102" s="12"/>
      <c r="O102" s="8"/>
    </row>
    <row r="103" spans="12:15" x14ac:dyDescent="0.25">
      <c r="L103" s="10"/>
      <c r="M103" s="11"/>
      <c r="N103" s="12"/>
      <c r="O103" s="8"/>
    </row>
    <row r="104" spans="12:15" x14ac:dyDescent="0.25">
      <c r="L104" s="10"/>
      <c r="M104" s="11"/>
      <c r="N104" s="12"/>
      <c r="O104" s="8"/>
    </row>
    <row r="105" spans="12:15" x14ac:dyDescent="0.25">
      <c r="L105" s="10"/>
      <c r="M105" s="11"/>
      <c r="N105" s="12"/>
      <c r="O105" s="8"/>
    </row>
    <row r="106" spans="12:15" x14ac:dyDescent="0.25">
      <c r="L106" s="10"/>
      <c r="M106" s="11"/>
      <c r="N106" s="12"/>
      <c r="O106" s="8"/>
    </row>
    <row r="107" spans="12:15" x14ac:dyDescent="0.25">
      <c r="L107" s="10"/>
      <c r="M107" s="11"/>
      <c r="N107" s="12"/>
      <c r="O107" s="8"/>
    </row>
    <row r="108" spans="12:15" x14ac:dyDescent="0.25">
      <c r="L108" s="10"/>
      <c r="M108" s="11"/>
      <c r="N108" s="12"/>
      <c r="O108" s="8"/>
    </row>
    <row r="109" spans="12:15" x14ac:dyDescent="0.25">
      <c r="L109" s="10"/>
      <c r="M109" s="11"/>
      <c r="N109" s="12"/>
      <c r="O109" s="8"/>
    </row>
    <row r="110" spans="12:15" x14ac:dyDescent="0.25">
      <c r="L110" s="10"/>
      <c r="M110" s="11"/>
      <c r="N110" s="12"/>
      <c r="O110" s="8"/>
    </row>
    <row r="111" spans="12:15" x14ac:dyDescent="0.25">
      <c r="L111" s="10"/>
      <c r="M111" s="11"/>
      <c r="N111" s="12"/>
      <c r="O111" s="8"/>
    </row>
    <row r="112" spans="12:15" x14ac:dyDescent="0.25">
      <c r="L112" s="10"/>
      <c r="M112" s="11"/>
      <c r="N112" s="12"/>
      <c r="O112" s="8"/>
    </row>
    <row r="113" spans="12:15" x14ac:dyDescent="0.25">
      <c r="L113" s="10"/>
      <c r="M113" s="11"/>
      <c r="N113" s="12"/>
      <c r="O113" s="8"/>
    </row>
    <row r="114" spans="12:15" x14ac:dyDescent="0.25">
      <c r="L114" s="10"/>
      <c r="M114" s="11"/>
      <c r="N114" s="12"/>
      <c r="O114" s="8"/>
    </row>
    <row r="115" spans="12:15" x14ac:dyDescent="0.25">
      <c r="L115" s="10"/>
      <c r="M115" s="11"/>
      <c r="N115" s="12"/>
      <c r="O115" s="8"/>
    </row>
    <row r="116" spans="12:15" x14ac:dyDescent="0.25">
      <c r="L116" s="10"/>
      <c r="M116" s="11"/>
      <c r="N116" s="12"/>
      <c r="O116" s="8"/>
    </row>
    <row r="117" spans="12:15" x14ac:dyDescent="0.25">
      <c r="L117" s="10"/>
      <c r="M117" s="11"/>
      <c r="N117" s="12"/>
      <c r="O117" s="8"/>
    </row>
    <row r="118" spans="12:15" x14ac:dyDescent="0.25">
      <c r="L118" s="10"/>
      <c r="M118" s="11"/>
      <c r="N118" s="12"/>
      <c r="O118" s="8"/>
    </row>
  </sheetData>
  <mergeCells count="1">
    <mergeCell ref="C1:E1"/>
  </mergeCells>
  <phoneticPr fontId="14" type="noConversion"/>
  <pageMargins left="0.511811024" right="0.511811024" top="0.78740157499999996" bottom="0.78740157499999996" header="0.31496062000000002" footer="0.31496062000000002"/>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2289" r:id="rId4" name="Button 1">
              <controlPr defaultSize="0" print="0" autoFill="0" autoPict="0" macro="[0]!Atualizar_SETOP_Rodoviarias">
                <anchor moveWithCells="1" sizeWithCells="1">
                  <from>
                    <xdr:col>5</xdr:col>
                    <xdr:colOff>57150</xdr:colOff>
                    <xdr:row>4</xdr:row>
                    <xdr:rowOff>47625</xdr:rowOff>
                  </from>
                  <to>
                    <xdr:col>6</xdr:col>
                    <xdr:colOff>552450</xdr:colOff>
                    <xdr:row>4</xdr:row>
                    <xdr:rowOff>361950</xdr:rowOff>
                  </to>
                </anchor>
              </controlPr>
            </control>
          </mc:Choice>
        </mc:AlternateContent>
        <mc:AlternateContent xmlns:mc="http://schemas.openxmlformats.org/markup-compatibility/2006">
          <mc:Choice Requires="x14">
            <control shapeId="12291" r:id="rId5" name="Button 3">
              <controlPr defaultSize="0" print="0" autoFill="0" autoPict="0" macro="[0]!Atualizar_SETOP_Edificações">
                <anchor moveWithCells="1" sizeWithCells="1">
                  <from>
                    <xdr:col>5</xdr:col>
                    <xdr:colOff>57150</xdr:colOff>
                    <xdr:row>5</xdr:row>
                    <xdr:rowOff>38100</xdr:rowOff>
                  </from>
                  <to>
                    <xdr:col>6</xdr:col>
                    <xdr:colOff>552450</xdr:colOff>
                    <xdr:row>5</xdr:row>
                    <xdr:rowOff>352425</xdr:rowOff>
                  </to>
                </anchor>
              </controlPr>
            </control>
          </mc:Choice>
        </mc:AlternateContent>
        <mc:AlternateContent xmlns:mc="http://schemas.openxmlformats.org/markup-compatibility/2006">
          <mc:Choice Requires="x14">
            <control shapeId="12292" r:id="rId6" name="Button 4">
              <controlPr defaultSize="0" print="0" autoFill="0" autoPict="0" macro="[0]!Atualizar_SUDECAP_Insumos">
                <anchor moveWithCells="1" sizeWithCells="1">
                  <from>
                    <xdr:col>5</xdr:col>
                    <xdr:colOff>57150</xdr:colOff>
                    <xdr:row>6</xdr:row>
                    <xdr:rowOff>38100</xdr:rowOff>
                  </from>
                  <to>
                    <xdr:col>6</xdr:col>
                    <xdr:colOff>552450</xdr:colOff>
                    <xdr:row>6</xdr:row>
                    <xdr:rowOff>352425</xdr:rowOff>
                  </to>
                </anchor>
              </controlPr>
            </control>
          </mc:Choice>
        </mc:AlternateContent>
        <mc:AlternateContent xmlns:mc="http://schemas.openxmlformats.org/markup-compatibility/2006">
          <mc:Choice Requires="x14">
            <control shapeId="12293" r:id="rId7" name="Button 5">
              <controlPr defaultSize="0" print="0" autoFill="0" autoPict="0" macro="[0]!Atualizar_SINAPI_Composições">
                <anchor moveWithCells="1" sizeWithCells="1">
                  <from>
                    <xdr:col>5</xdr:col>
                    <xdr:colOff>57150</xdr:colOff>
                    <xdr:row>2</xdr:row>
                    <xdr:rowOff>47625</xdr:rowOff>
                  </from>
                  <to>
                    <xdr:col>6</xdr:col>
                    <xdr:colOff>552450</xdr:colOff>
                    <xdr:row>2</xdr:row>
                    <xdr:rowOff>361950</xdr:rowOff>
                  </to>
                </anchor>
              </controlPr>
            </control>
          </mc:Choice>
        </mc:AlternateContent>
        <mc:AlternateContent xmlns:mc="http://schemas.openxmlformats.org/markup-compatibility/2006">
          <mc:Choice Requires="x14">
            <control shapeId="12294" r:id="rId8" name="Button 6">
              <controlPr defaultSize="0" print="0" autoFill="0" autoPict="0" macro="[0]!Atualizar_SINAPI_Insumos">
                <anchor moveWithCells="1" sizeWithCells="1">
                  <from>
                    <xdr:col>5</xdr:col>
                    <xdr:colOff>57150</xdr:colOff>
                    <xdr:row>3</xdr:row>
                    <xdr:rowOff>38100</xdr:rowOff>
                  </from>
                  <to>
                    <xdr:col>6</xdr:col>
                    <xdr:colOff>552450</xdr:colOff>
                    <xdr:row>3</xdr:row>
                    <xdr:rowOff>352425</xdr:rowOff>
                  </to>
                </anchor>
              </controlPr>
            </control>
          </mc:Choice>
        </mc:AlternateContent>
        <mc:AlternateContent xmlns:mc="http://schemas.openxmlformats.org/markup-compatibility/2006">
          <mc:Choice Requires="x14">
            <control shapeId="12295" r:id="rId9" name="Button 7">
              <controlPr defaultSize="0" print="0" autoFill="0" autoPict="0" macro="[0]!Atualizar_SUDECAP_Construção">
                <anchor moveWithCells="1" sizeWithCells="1">
                  <from>
                    <xdr:col>5</xdr:col>
                    <xdr:colOff>57150</xdr:colOff>
                    <xdr:row>7</xdr:row>
                    <xdr:rowOff>38100</xdr:rowOff>
                  </from>
                  <to>
                    <xdr:col>6</xdr:col>
                    <xdr:colOff>552450</xdr:colOff>
                    <xdr:row>7</xdr:row>
                    <xdr:rowOff>352425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0C329-1297-4CF2-A97A-F7B54FD33247}">
  <dimension ref="A1:N27"/>
  <sheetViews>
    <sheetView tabSelected="1" workbookViewId="0">
      <selection activeCell="O9" sqref="O9"/>
    </sheetView>
  </sheetViews>
  <sheetFormatPr defaultRowHeight="15" x14ac:dyDescent="0.25"/>
  <cols>
    <col min="2" max="2" width="9" customWidth="1"/>
    <col min="3" max="3" width="14.42578125" bestFit="1" customWidth="1"/>
    <col min="4" max="4" width="8.140625" customWidth="1"/>
    <col min="5" max="5" width="72.140625" style="18" customWidth="1"/>
    <col min="6" max="6" width="9.140625" style="1"/>
    <col min="7" max="7" width="9.7109375" style="19" bestFit="1" customWidth="1"/>
    <col min="8" max="8" width="10.7109375" style="43" customWidth="1"/>
    <col min="9" max="9" width="13.28515625" style="37" bestFit="1" customWidth="1"/>
    <col min="10" max="10" width="19.140625" customWidth="1"/>
    <col min="11" max="11" width="10.7109375" style="43" customWidth="1"/>
    <col min="12" max="12" width="13.28515625" style="37" bestFit="1" customWidth="1"/>
    <col min="13" max="13" width="21" customWidth="1"/>
    <col min="16" max="16" width="11.5703125" bestFit="1" customWidth="1"/>
    <col min="17" max="17" width="13.28515625" bestFit="1" customWidth="1"/>
    <col min="18" max="18" width="21.28515625" bestFit="1" customWidth="1"/>
    <col min="19" max="19" width="8.85546875" bestFit="1" customWidth="1"/>
    <col min="20" max="20" width="12.140625" bestFit="1" customWidth="1"/>
    <col min="21" max="21" width="15.5703125" bestFit="1" customWidth="1"/>
    <col min="22" max="22" width="23" bestFit="1" customWidth="1"/>
    <col min="23" max="23" width="16.28515625" bestFit="1" customWidth="1"/>
  </cols>
  <sheetData>
    <row r="1" spans="1:14" x14ac:dyDescent="0.25">
      <c r="A1" s="20"/>
      <c r="B1" s="20"/>
      <c r="C1" s="20"/>
      <c r="D1" s="20"/>
      <c r="E1" s="46"/>
      <c r="F1" s="47"/>
      <c r="G1" s="48"/>
      <c r="H1" s="49"/>
      <c r="I1" s="50"/>
      <c r="J1" s="20"/>
      <c r="K1" s="49"/>
      <c r="L1" s="50"/>
      <c r="M1" s="20"/>
      <c r="N1" s="20"/>
    </row>
    <row r="2" spans="1:14" s="22" customFormat="1" ht="18.75" x14ac:dyDescent="0.2">
      <c r="A2" s="51"/>
      <c r="B2" s="58" t="s">
        <v>272</v>
      </c>
      <c r="C2" s="58"/>
      <c r="D2" s="58"/>
      <c r="E2" s="58"/>
      <c r="F2" s="58"/>
      <c r="G2" s="58"/>
      <c r="H2" s="58"/>
      <c r="I2" s="58"/>
      <c r="J2" s="58"/>
      <c r="K2" s="58"/>
      <c r="L2" s="58"/>
      <c r="M2" s="58"/>
      <c r="N2" s="51"/>
    </row>
    <row r="3" spans="1:14" s="22" customFormat="1" ht="18.75" x14ac:dyDescent="0.2">
      <c r="A3" s="51"/>
      <c r="B3" s="59" t="s">
        <v>242</v>
      </c>
      <c r="C3" s="60"/>
      <c r="D3" s="60"/>
      <c r="E3" s="60"/>
      <c r="F3" s="60"/>
      <c r="G3" s="60"/>
      <c r="H3" s="60"/>
      <c r="I3" s="60"/>
      <c r="J3" s="60"/>
      <c r="K3" s="60"/>
      <c r="L3" s="60"/>
      <c r="M3" s="61"/>
      <c r="N3" s="51"/>
    </row>
    <row r="4" spans="1:14" ht="36" x14ac:dyDescent="0.25">
      <c r="A4" s="20"/>
      <c r="B4" s="23" t="s">
        <v>30</v>
      </c>
      <c r="C4" s="23" t="s">
        <v>0</v>
      </c>
      <c r="D4" s="23" t="s">
        <v>1</v>
      </c>
      <c r="E4" s="24" t="s">
        <v>2</v>
      </c>
      <c r="F4" s="23" t="s">
        <v>3</v>
      </c>
      <c r="G4" s="25" t="s">
        <v>4</v>
      </c>
      <c r="H4" s="26" t="s">
        <v>241</v>
      </c>
      <c r="I4" s="27" t="s">
        <v>5</v>
      </c>
      <c r="J4" s="28" t="s">
        <v>6</v>
      </c>
      <c r="K4" s="26" t="s">
        <v>252</v>
      </c>
      <c r="L4" s="27" t="s">
        <v>243</v>
      </c>
      <c r="M4" s="28" t="s">
        <v>29</v>
      </c>
      <c r="N4" s="20"/>
    </row>
    <row r="5" spans="1:14" x14ac:dyDescent="0.25">
      <c r="A5" s="20"/>
      <c r="B5" s="29" t="s">
        <v>244</v>
      </c>
      <c r="C5" s="62" t="s">
        <v>245</v>
      </c>
      <c r="D5" s="62"/>
      <c r="E5" s="62"/>
      <c r="F5" s="62"/>
      <c r="G5" s="62"/>
      <c r="H5" s="62"/>
      <c r="I5" s="62"/>
      <c r="J5" s="62"/>
      <c r="K5" s="62"/>
      <c r="L5" s="62"/>
      <c r="M5" s="62"/>
      <c r="N5" s="20"/>
    </row>
    <row r="6" spans="1:14" x14ac:dyDescent="0.25">
      <c r="A6" s="20"/>
      <c r="B6" s="30" t="s">
        <v>253</v>
      </c>
      <c r="C6" s="17" t="s">
        <v>251</v>
      </c>
      <c r="D6" s="17">
        <v>13169</v>
      </c>
      <c r="E6" s="31" t="s">
        <v>246</v>
      </c>
      <c r="F6" s="32" t="s">
        <v>247</v>
      </c>
      <c r="G6" s="33">
        <v>180000</v>
      </c>
      <c r="H6" s="34"/>
      <c r="I6" s="35">
        <f>ROUND(G6*H6,2)</f>
        <v>0</v>
      </c>
      <c r="J6" s="44">
        <f>I6</f>
        <v>0</v>
      </c>
      <c r="K6" s="34">
        <f>ROUND(H6*$M$27,2)</f>
        <v>0</v>
      </c>
      <c r="L6" s="35">
        <f>ROUND(G6*K6,2)</f>
        <v>0</v>
      </c>
      <c r="M6" s="44">
        <f>L6</f>
        <v>0</v>
      </c>
      <c r="N6" s="20"/>
    </row>
    <row r="7" spans="1:14" x14ac:dyDescent="0.25">
      <c r="A7" s="20"/>
      <c r="B7" s="36" t="s">
        <v>248</v>
      </c>
      <c r="C7" s="62" t="s">
        <v>249</v>
      </c>
      <c r="D7" s="62"/>
      <c r="E7" s="62"/>
      <c r="F7" s="62"/>
      <c r="G7" s="62"/>
      <c r="H7" s="62"/>
      <c r="I7" s="62"/>
      <c r="J7" s="62"/>
      <c r="K7" s="62"/>
      <c r="L7" s="62"/>
      <c r="M7" s="62"/>
      <c r="N7" s="20"/>
    </row>
    <row r="8" spans="1:14" ht="24" x14ac:dyDescent="0.25">
      <c r="A8" s="20"/>
      <c r="B8" s="30" t="s">
        <v>254</v>
      </c>
      <c r="C8" s="17" t="s">
        <v>273</v>
      </c>
      <c r="D8" s="17">
        <v>89032</v>
      </c>
      <c r="E8" s="31" t="s">
        <v>18</v>
      </c>
      <c r="F8" s="32" t="s">
        <v>11</v>
      </c>
      <c r="G8" s="33">
        <v>15000</v>
      </c>
      <c r="H8" s="34"/>
      <c r="I8" s="35">
        <f t="shared" ref="I8:I22" si="0">ROUND(G8*H8,2)</f>
        <v>0</v>
      </c>
      <c r="J8" s="63">
        <f>SUM(I8:I22)</f>
        <v>0</v>
      </c>
      <c r="K8" s="34">
        <f t="shared" ref="K8:K22" si="1">ROUND(H8*$M$27,2)</f>
        <v>0</v>
      </c>
      <c r="L8" s="35">
        <f t="shared" ref="L8:L15" si="2">ROUND(G8*K8,2)</f>
        <v>0</v>
      </c>
      <c r="M8" s="63">
        <f>SUM(L8:L22)</f>
        <v>0</v>
      </c>
      <c r="N8" s="20"/>
    </row>
    <row r="9" spans="1:14" ht="24" x14ac:dyDescent="0.25">
      <c r="A9" s="20"/>
      <c r="B9" s="30" t="s">
        <v>255</v>
      </c>
      <c r="C9" s="17" t="s">
        <v>273</v>
      </c>
      <c r="D9" s="17">
        <v>89035</v>
      </c>
      <c r="E9" s="31" t="s">
        <v>19</v>
      </c>
      <c r="F9" s="32" t="s">
        <v>11</v>
      </c>
      <c r="G9" s="33">
        <v>15000</v>
      </c>
      <c r="H9" s="34"/>
      <c r="I9" s="35">
        <f t="shared" si="0"/>
        <v>0</v>
      </c>
      <c r="J9" s="64"/>
      <c r="K9" s="34">
        <f t="shared" si="1"/>
        <v>0</v>
      </c>
      <c r="L9" s="35">
        <f t="shared" si="2"/>
        <v>0</v>
      </c>
      <c r="M9" s="64"/>
      <c r="N9" s="20"/>
    </row>
    <row r="10" spans="1:14" ht="24" x14ac:dyDescent="0.25">
      <c r="A10" s="20"/>
      <c r="B10" s="30" t="s">
        <v>256</v>
      </c>
      <c r="C10" s="17" t="s">
        <v>273</v>
      </c>
      <c r="D10" s="45">
        <v>5839</v>
      </c>
      <c r="E10" s="31" t="s">
        <v>12</v>
      </c>
      <c r="F10" s="32" t="s">
        <v>11</v>
      </c>
      <c r="G10" s="33">
        <v>15000</v>
      </c>
      <c r="H10" s="34"/>
      <c r="I10" s="35">
        <f t="shared" si="0"/>
        <v>0</v>
      </c>
      <c r="J10" s="64"/>
      <c r="K10" s="34">
        <f t="shared" si="1"/>
        <v>0</v>
      </c>
      <c r="L10" s="35">
        <f t="shared" ref="L10:L12" si="3">ROUND(G10*K10,2)</f>
        <v>0</v>
      </c>
      <c r="M10" s="64"/>
      <c r="N10" s="20"/>
    </row>
    <row r="11" spans="1:14" x14ac:dyDescent="0.25">
      <c r="A11" s="20"/>
      <c r="B11" s="30" t="s">
        <v>257</v>
      </c>
      <c r="C11" s="17" t="s">
        <v>250</v>
      </c>
      <c r="D11" s="17" t="s">
        <v>269</v>
      </c>
      <c r="E11" s="31" t="s">
        <v>274</v>
      </c>
      <c r="F11" s="32" t="s">
        <v>11</v>
      </c>
      <c r="G11" s="33">
        <v>15000</v>
      </c>
      <c r="H11" s="34"/>
      <c r="I11" s="35">
        <f t="shared" si="0"/>
        <v>0</v>
      </c>
      <c r="J11" s="64"/>
      <c r="K11" s="34">
        <f t="shared" si="1"/>
        <v>0</v>
      </c>
      <c r="L11" s="35">
        <f t="shared" si="3"/>
        <v>0</v>
      </c>
      <c r="M11" s="64"/>
      <c r="N11" s="20"/>
    </row>
    <row r="12" spans="1:14" x14ac:dyDescent="0.25">
      <c r="A12" s="20"/>
      <c r="B12" s="30" t="s">
        <v>258</v>
      </c>
      <c r="C12" s="17" t="s">
        <v>250</v>
      </c>
      <c r="D12" s="17" t="s">
        <v>270</v>
      </c>
      <c r="E12" s="31" t="s">
        <v>275</v>
      </c>
      <c r="F12" s="32" t="s">
        <v>11</v>
      </c>
      <c r="G12" s="33">
        <v>15000</v>
      </c>
      <c r="H12" s="34"/>
      <c r="I12" s="35">
        <f t="shared" si="0"/>
        <v>0</v>
      </c>
      <c r="J12" s="64"/>
      <c r="K12" s="34">
        <f t="shared" si="1"/>
        <v>0</v>
      </c>
      <c r="L12" s="35">
        <f t="shared" si="3"/>
        <v>0</v>
      </c>
      <c r="M12" s="64"/>
      <c r="N12" s="20"/>
    </row>
    <row r="13" spans="1:14" ht="24" x14ac:dyDescent="0.25">
      <c r="A13" s="20"/>
      <c r="B13" s="30" t="s">
        <v>259</v>
      </c>
      <c r="C13" s="17" t="s">
        <v>273</v>
      </c>
      <c r="D13" s="17">
        <v>5932</v>
      </c>
      <c r="E13" s="31" t="s">
        <v>15</v>
      </c>
      <c r="F13" s="32" t="s">
        <v>11</v>
      </c>
      <c r="G13" s="33">
        <v>15000</v>
      </c>
      <c r="H13" s="34"/>
      <c r="I13" s="35">
        <f t="shared" si="0"/>
        <v>0</v>
      </c>
      <c r="J13" s="64"/>
      <c r="K13" s="34">
        <f t="shared" si="1"/>
        <v>0</v>
      </c>
      <c r="L13" s="35">
        <f t="shared" si="2"/>
        <v>0</v>
      </c>
      <c r="M13" s="64"/>
      <c r="N13" s="20"/>
    </row>
    <row r="14" spans="1:14" ht="24" x14ac:dyDescent="0.25">
      <c r="A14" s="20"/>
      <c r="B14" s="30" t="s">
        <v>260</v>
      </c>
      <c r="C14" s="17" t="s">
        <v>273</v>
      </c>
      <c r="D14" s="17">
        <v>5944</v>
      </c>
      <c r="E14" s="31" t="s">
        <v>16</v>
      </c>
      <c r="F14" s="32" t="s">
        <v>11</v>
      </c>
      <c r="G14" s="33">
        <v>15000</v>
      </c>
      <c r="H14" s="34"/>
      <c r="I14" s="35">
        <f t="shared" si="0"/>
        <v>0</v>
      </c>
      <c r="J14" s="64"/>
      <c r="K14" s="34">
        <f t="shared" si="1"/>
        <v>0</v>
      </c>
      <c r="L14" s="35">
        <f t="shared" si="2"/>
        <v>0</v>
      </c>
      <c r="M14" s="64"/>
      <c r="N14" s="20"/>
    </row>
    <row r="15" spans="1:14" ht="36" x14ac:dyDescent="0.25">
      <c r="A15" s="20"/>
      <c r="B15" s="30" t="s">
        <v>261</v>
      </c>
      <c r="C15" s="17" t="s">
        <v>273</v>
      </c>
      <c r="D15" s="17">
        <v>5875</v>
      </c>
      <c r="E15" s="31" t="s">
        <v>13</v>
      </c>
      <c r="F15" s="32" t="s">
        <v>11</v>
      </c>
      <c r="G15" s="33">
        <v>15000</v>
      </c>
      <c r="H15" s="34"/>
      <c r="I15" s="35">
        <f t="shared" si="0"/>
        <v>0</v>
      </c>
      <c r="J15" s="64"/>
      <c r="K15" s="34">
        <f t="shared" si="1"/>
        <v>0</v>
      </c>
      <c r="L15" s="35">
        <f t="shared" si="2"/>
        <v>0</v>
      </c>
      <c r="M15" s="64"/>
      <c r="N15" s="50"/>
    </row>
    <row r="16" spans="1:14" ht="36" x14ac:dyDescent="0.25">
      <c r="A16" s="20"/>
      <c r="B16" s="30" t="s">
        <v>262</v>
      </c>
      <c r="C16" s="17" t="s">
        <v>273</v>
      </c>
      <c r="D16" s="17">
        <v>95714</v>
      </c>
      <c r="E16" s="31" t="s">
        <v>23</v>
      </c>
      <c r="F16" s="32" t="s">
        <v>11</v>
      </c>
      <c r="G16" s="33">
        <v>15000</v>
      </c>
      <c r="H16" s="34"/>
      <c r="I16" s="35">
        <f t="shared" si="0"/>
        <v>0</v>
      </c>
      <c r="J16" s="64"/>
      <c r="K16" s="34">
        <f t="shared" si="1"/>
        <v>0</v>
      </c>
      <c r="L16" s="35">
        <f t="shared" ref="L16:L20" si="4">ROUND(G16*K16,2)</f>
        <v>0</v>
      </c>
      <c r="M16" s="64"/>
      <c r="N16" s="50"/>
    </row>
    <row r="17" spans="1:14" ht="36" x14ac:dyDescent="0.25">
      <c r="A17" s="20"/>
      <c r="B17" s="30" t="s">
        <v>263</v>
      </c>
      <c r="C17" s="17" t="s">
        <v>273</v>
      </c>
      <c r="D17" s="17">
        <v>7049</v>
      </c>
      <c r="E17" s="31" t="s">
        <v>17</v>
      </c>
      <c r="F17" s="32" t="s">
        <v>11</v>
      </c>
      <c r="G17" s="33">
        <v>15000</v>
      </c>
      <c r="H17" s="34"/>
      <c r="I17" s="35">
        <f t="shared" si="0"/>
        <v>0</v>
      </c>
      <c r="J17" s="64"/>
      <c r="K17" s="34">
        <f t="shared" si="1"/>
        <v>0</v>
      </c>
      <c r="L17" s="35">
        <f t="shared" si="4"/>
        <v>0</v>
      </c>
      <c r="M17" s="64"/>
      <c r="N17" s="20"/>
    </row>
    <row r="18" spans="1:14" ht="24" x14ac:dyDescent="0.25">
      <c r="A18" s="20"/>
      <c r="B18" s="30" t="s">
        <v>264</v>
      </c>
      <c r="C18" s="17" t="s">
        <v>273</v>
      </c>
      <c r="D18" s="17">
        <v>95631</v>
      </c>
      <c r="E18" s="31" t="s">
        <v>22</v>
      </c>
      <c r="F18" s="32" t="s">
        <v>11</v>
      </c>
      <c r="G18" s="33">
        <v>15000</v>
      </c>
      <c r="H18" s="34"/>
      <c r="I18" s="35">
        <f t="shared" si="0"/>
        <v>0</v>
      </c>
      <c r="J18" s="64"/>
      <c r="K18" s="34">
        <f t="shared" si="1"/>
        <v>0</v>
      </c>
      <c r="L18" s="35">
        <f t="shared" ref="L18" si="5">ROUND(G18*K18,2)</f>
        <v>0</v>
      </c>
      <c r="M18" s="64"/>
      <c r="N18" s="20"/>
    </row>
    <row r="19" spans="1:14" ht="36" x14ac:dyDescent="0.25">
      <c r="A19" s="20"/>
      <c r="B19" s="30" t="s">
        <v>265</v>
      </c>
      <c r="C19" s="17" t="s">
        <v>273</v>
      </c>
      <c r="D19" s="17">
        <v>91386</v>
      </c>
      <c r="E19" s="31" t="s">
        <v>20</v>
      </c>
      <c r="F19" s="32" t="s">
        <v>11</v>
      </c>
      <c r="G19" s="33">
        <v>15000</v>
      </c>
      <c r="H19" s="34"/>
      <c r="I19" s="35">
        <f t="shared" si="0"/>
        <v>0</v>
      </c>
      <c r="J19" s="64"/>
      <c r="K19" s="34">
        <f t="shared" si="1"/>
        <v>0</v>
      </c>
      <c r="L19" s="35">
        <f t="shared" si="4"/>
        <v>0</v>
      </c>
      <c r="M19" s="64"/>
      <c r="N19" s="20"/>
    </row>
    <row r="20" spans="1:14" ht="36" x14ac:dyDescent="0.25">
      <c r="A20" s="20"/>
      <c r="B20" s="30" t="s">
        <v>266</v>
      </c>
      <c r="C20" s="17" t="s">
        <v>273</v>
      </c>
      <c r="D20" s="17">
        <v>5901</v>
      </c>
      <c r="E20" s="31" t="s">
        <v>14</v>
      </c>
      <c r="F20" s="32" t="s">
        <v>11</v>
      </c>
      <c r="G20" s="33">
        <v>15000</v>
      </c>
      <c r="H20" s="34"/>
      <c r="I20" s="35">
        <f t="shared" si="0"/>
        <v>0</v>
      </c>
      <c r="J20" s="64"/>
      <c r="K20" s="34">
        <f t="shared" si="1"/>
        <v>0</v>
      </c>
      <c r="L20" s="35">
        <f t="shared" si="4"/>
        <v>0</v>
      </c>
      <c r="M20" s="64"/>
      <c r="N20" s="20"/>
    </row>
    <row r="21" spans="1:14" ht="24" x14ac:dyDescent="0.25">
      <c r="A21" s="20"/>
      <c r="B21" s="30" t="s">
        <v>267</v>
      </c>
      <c r="C21" s="17" t="s">
        <v>273</v>
      </c>
      <c r="D21" s="17">
        <v>93287</v>
      </c>
      <c r="E21" s="31" t="s">
        <v>21</v>
      </c>
      <c r="F21" s="32" t="s">
        <v>11</v>
      </c>
      <c r="G21" s="33">
        <v>15000</v>
      </c>
      <c r="H21" s="34"/>
      <c r="I21" s="35">
        <f t="shared" si="0"/>
        <v>0</v>
      </c>
      <c r="J21" s="64"/>
      <c r="K21" s="34">
        <f t="shared" si="1"/>
        <v>0</v>
      </c>
      <c r="L21" s="35">
        <f t="shared" ref="L21" si="6">ROUND(G21*K21,2)</f>
        <v>0</v>
      </c>
      <c r="M21" s="64"/>
      <c r="N21" s="20"/>
    </row>
    <row r="22" spans="1:14" ht="17.25" customHeight="1" x14ac:dyDescent="0.25">
      <c r="A22" s="20"/>
      <c r="B22" s="30" t="s">
        <v>271</v>
      </c>
      <c r="C22" s="17" t="s">
        <v>250</v>
      </c>
      <c r="D22" s="17" t="s">
        <v>268</v>
      </c>
      <c r="E22" s="31" t="s">
        <v>276</v>
      </c>
      <c r="F22" s="32" t="s">
        <v>11</v>
      </c>
      <c r="G22" s="33">
        <v>15000</v>
      </c>
      <c r="H22" s="34"/>
      <c r="I22" s="35">
        <f t="shared" si="0"/>
        <v>0</v>
      </c>
      <c r="J22" s="64"/>
      <c r="K22" s="34">
        <f t="shared" si="1"/>
        <v>0</v>
      </c>
      <c r="L22" s="35">
        <f t="shared" ref="L22" si="7">ROUND(G22*K22,2)</f>
        <v>0</v>
      </c>
      <c r="M22" s="64"/>
      <c r="N22" s="20"/>
    </row>
    <row r="23" spans="1:14" ht="15.75" x14ac:dyDescent="0.25">
      <c r="A23" s="20"/>
      <c r="B23" s="53" t="s">
        <v>7</v>
      </c>
      <c r="C23" s="54"/>
      <c r="D23" s="54"/>
      <c r="E23" s="54"/>
      <c r="F23" s="54"/>
      <c r="G23" s="54"/>
      <c r="H23" s="54"/>
      <c r="I23" s="54"/>
      <c r="J23" s="54"/>
      <c r="K23" s="54"/>
      <c r="L23" s="54"/>
      <c r="M23" s="38">
        <f>SUM(J6:J22)</f>
        <v>0</v>
      </c>
      <c r="N23" s="20"/>
    </row>
    <row r="24" spans="1:14" ht="15.75" x14ac:dyDescent="0.25">
      <c r="A24" s="20"/>
      <c r="B24" s="55" t="s">
        <v>8</v>
      </c>
      <c r="C24" s="56"/>
      <c r="D24" s="56"/>
      <c r="E24" s="56"/>
      <c r="F24" s="56"/>
      <c r="G24" s="56"/>
      <c r="H24" s="56"/>
      <c r="I24" s="56"/>
      <c r="J24" s="56"/>
      <c r="K24" s="56"/>
      <c r="L24" s="56"/>
      <c r="M24" s="39">
        <f>SUM(M6:M22)</f>
        <v>0</v>
      </c>
      <c r="N24" s="20"/>
    </row>
    <row r="25" spans="1:14" x14ac:dyDescent="0.25">
      <c r="A25" s="20"/>
      <c r="B25" s="20"/>
      <c r="C25" s="20"/>
      <c r="D25" s="20"/>
      <c r="E25" s="46"/>
      <c r="F25" s="47"/>
      <c r="G25" s="48"/>
      <c r="H25" s="49"/>
      <c r="I25" s="50"/>
      <c r="J25" s="20"/>
      <c r="K25" s="49"/>
      <c r="L25" s="50"/>
      <c r="M25" s="20"/>
      <c r="N25" s="20"/>
    </row>
    <row r="26" spans="1:14" x14ac:dyDescent="0.25">
      <c r="H26" s="21"/>
      <c r="J26" s="57" t="s">
        <v>180</v>
      </c>
      <c r="K26" s="40"/>
      <c r="L26" s="40" t="s">
        <v>9</v>
      </c>
      <c r="M26" s="41">
        <v>0.17979999999999999</v>
      </c>
    </row>
    <row r="27" spans="1:14" x14ac:dyDescent="0.25">
      <c r="H27" s="21"/>
      <c r="J27" s="57"/>
      <c r="K27" s="40"/>
      <c r="L27" s="40" t="s">
        <v>10</v>
      </c>
      <c r="M27" s="42">
        <f>1+M26</f>
        <v>1.1798</v>
      </c>
    </row>
  </sheetData>
  <mergeCells count="9">
    <mergeCell ref="B23:L23"/>
    <mergeCell ref="B24:L24"/>
    <mergeCell ref="J26:J27"/>
    <mergeCell ref="B2:M2"/>
    <mergeCell ref="B3:M3"/>
    <mergeCell ref="C5:M5"/>
    <mergeCell ref="C7:M7"/>
    <mergeCell ref="J8:J22"/>
    <mergeCell ref="M8:M22"/>
  </mergeCells>
  <phoneticPr fontId="14" type="noConversion"/>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86DC37B-53CC-483A-9244-DFEE3511FE5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emplate/>
  <TotalTime>93</TotalTime>
  <Application>Microsoft Excel</Application>
  <DocSecurity>0</DocSecurity>
  <ScaleCrop>false</ScaleCrop>
  <HeadingPairs>
    <vt:vector size="2" baseType="variant">
      <vt:variant>
        <vt:lpstr>Planilhas</vt:lpstr>
      </vt:variant>
      <vt:variant>
        <vt:i4>2</vt:i4>
      </vt:variant>
    </vt:vector>
  </HeadingPairs>
  <TitlesOfParts>
    <vt:vector size="2" baseType="lpstr">
      <vt:lpstr>PLANILHAS CARREGADAS</vt:lpstr>
      <vt:lpstr>ORÇAMENTO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Bianca Santos</dc:creator>
  <cp:lastModifiedBy>Wagner Waguinho</cp:lastModifiedBy>
  <cp:revision>9</cp:revision>
  <cp:lastPrinted>2023-07-19T13:28:05Z</cp:lastPrinted>
  <dcterms:created xsi:type="dcterms:W3CDTF">2020-06-05T15:42:37Z</dcterms:created>
  <dcterms:modified xsi:type="dcterms:W3CDTF">2024-07-31T16:15:35Z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