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user\OneDrive\Ambiente de Trabalho\"/>
    </mc:Choice>
  </mc:AlternateContent>
  <xr:revisionPtr revIDLastSave="0" documentId="8_{2CAC018E-2351-4EDE-91D4-9AB8EBFE9686}" xr6:coauthVersionLast="47" xr6:coauthVersionMax="47" xr10:uidLastSave="{00000000-0000-0000-0000-000000000000}"/>
  <bookViews>
    <workbookView xWindow="-120" yWindow="-120" windowWidth="20730" windowHeight="11040" tabRatio="834" xr2:uid="{00000000-000D-0000-FFFF-FFFF00000000}"/>
  </bookViews>
  <sheets>
    <sheet name="ORÇAMENTO" sheetId="34" r:id="rId1"/>
    <sheet name="COTAÇÕES" sheetId="35" r:id="rId2"/>
  </sheets>
  <definedNames>
    <definedName name="A">#REF!</definedName>
    <definedName name="COMPOSIÇÃO">#REF!</definedName>
    <definedName name="COMPOSIÇÃO_COTAÇÃO">#REF!</definedName>
    <definedName name="COTAÇÃO">#REF!</definedName>
    <definedName name="COTAÇÕES">#REF!</definedName>
    <definedName name="QUADRO_GER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35" l="1"/>
  <c r="L38" i="35"/>
  <c r="F15" i="34" s="1"/>
  <c r="L32" i="35"/>
  <c r="F13" i="34" s="1"/>
  <c r="L26" i="35"/>
  <c r="F11" i="34" s="1"/>
  <c r="L20" i="35"/>
  <c r="F10" i="34" s="1"/>
  <c r="L14" i="35"/>
  <c r="F8" i="34" s="1"/>
  <c r="L8" i="35"/>
  <c r="F7" i="34" s="1"/>
  <c r="K35" i="35"/>
  <c r="M35" i="35" s="1"/>
  <c r="K34" i="35"/>
  <c r="K37" i="35" s="1"/>
  <c r="K28" i="35"/>
  <c r="K31" i="35" s="1"/>
  <c r="M31" i="35" s="1"/>
  <c r="K22" i="35"/>
  <c r="M22" i="35" s="1"/>
  <c r="K16" i="35"/>
  <c r="K19" i="35" s="1"/>
  <c r="M19" i="35" s="1"/>
  <c r="K10" i="35"/>
  <c r="K13" i="35" s="1"/>
  <c r="M13" i="35" s="1"/>
  <c r="K4" i="35"/>
  <c r="K7" i="35" s="1"/>
  <c r="M7" i="35" s="1"/>
  <c r="K23" i="35" l="1"/>
  <c r="M23" i="35" s="1"/>
  <c r="K24" i="35"/>
  <c r="M24" i="35" s="1"/>
  <c r="K25" i="35"/>
  <c r="M25" i="35" s="1"/>
  <c r="M38" i="35"/>
  <c r="G15" i="34" s="1"/>
  <c r="H15" i="34" s="1"/>
  <c r="M26" i="35"/>
  <c r="G11" i="34" s="1"/>
  <c r="M10" i="35"/>
  <c r="K12" i="35"/>
  <c r="M12" i="35" s="1"/>
  <c r="K11" i="35"/>
  <c r="M11" i="35" s="1"/>
  <c r="M14" i="35" s="1"/>
  <c r="G8" i="34" s="1"/>
  <c r="K36" i="35"/>
  <c r="M36" i="35" s="1"/>
  <c r="M4" i="35"/>
  <c r="M16" i="35"/>
  <c r="M28" i="35"/>
  <c r="K5" i="35"/>
  <c r="M5" i="35" s="1"/>
  <c r="K17" i="35"/>
  <c r="M17" i="35" s="1"/>
  <c r="K29" i="35"/>
  <c r="M29" i="35" s="1"/>
  <c r="K6" i="35"/>
  <c r="M6" i="35" s="1"/>
  <c r="K18" i="35"/>
  <c r="M18" i="35" s="1"/>
  <c r="K30" i="35"/>
  <c r="M30" i="35" s="1"/>
  <c r="M8" i="35" l="1"/>
  <c r="M32" i="35"/>
  <c r="G13" i="34" s="1"/>
  <c r="H13" i="34" s="1"/>
  <c r="M20" i="35"/>
  <c r="G10" i="34" s="1"/>
  <c r="H10" i="34"/>
  <c r="G7" i="34" l="1"/>
  <c r="H7" i="3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<sst xmlns="http://schemas.openxmlformats.org/spreadsheetml/2006/main" count="213" uniqueCount="76">
  <si>
    <t>ITEM</t>
  </si>
  <si>
    <t>EQUIPAMENTOS</t>
  </si>
  <si>
    <t>SMARTPHONE</t>
  </si>
  <si>
    <t>COTAÇÕES</t>
  </si>
  <si>
    <t>SUB-ITEM</t>
  </si>
  <si>
    <t>NÚM.</t>
  </si>
  <si>
    <t>EMPRESA</t>
  </si>
  <si>
    <t>CNPJ</t>
  </si>
  <si>
    <t>DATA</t>
  </si>
  <si>
    <t>CONTATO</t>
  </si>
  <si>
    <t>SITE</t>
  </si>
  <si>
    <t>QTDE</t>
  </si>
  <si>
    <t>PREÇO TOTAL</t>
  </si>
  <si>
    <t>COTAÇÃO-A</t>
  </si>
  <si>
    <t>COT-1</t>
  </si>
  <si>
    <t>COT-2</t>
  </si>
  <si>
    <t>COT-3</t>
  </si>
  <si>
    <t>VALOR DA COTAÇÃO (MÉDIA):</t>
  </si>
  <si>
    <t>COTAÇÃO-B</t>
  </si>
  <si>
    <t>COTAÇÃO-C</t>
  </si>
  <si>
    <t>COTAÇÃO-D</t>
  </si>
  <si>
    <t>TABLET TIPO I</t>
  </si>
  <si>
    <t>TABLET TIPO II</t>
  </si>
  <si>
    <t>CHROMEBOOK TIPO I</t>
  </si>
  <si>
    <t>CHROMEBOOK TIPO II</t>
  </si>
  <si>
    <t>CARRINHO DE RECARGA
(Gabinete para armazenamento, transporte e recarga)</t>
  </si>
  <si>
    <t>COTAÇÃO-E</t>
  </si>
  <si>
    <t>PLANILHA ORÇAMENTÁRIA</t>
  </si>
  <si>
    <t>BASE DE PREÇO: COTAÇÕES (PREÇO MÉDIO)</t>
  </si>
  <si>
    <t>UNID</t>
  </si>
  <si>
    <t>1.</t>
  </si>
  <si>
    <t>1.1</t>
  </si>
  <si>
    <t>1.2</t>
  </si>
  <si>
    <t>LOTE 01</t>
  </si>
  <si>
    <t>LOTE 02</t>
  </si>
  <si>
    <t>2.</t>
  </si>
  <si>
    <t>3.</t>
  </si>
  <si>
    <t>LOTE 03</t>
  </si>
  <si>
    <t>4.</t>
  </si>
  <si>
    <t>LOTE 04</t>
  </si>
  <si>
    <t>FORNECIMENTO DE EQUIPAMENTOS ELETRÔNICOS</t>
  </si>
  <si>
    <t>2.1</t>
  </si>
  <si>
    <t>2.2</t>
  </si>
  <si>
    <t>3.1</t>
  </si>
  <si>
    <t>4.1</t>
  </si>
  <si>
    <t>PREÇO GLOBAL MÉDIO DOS EQUIPAMENTOS POR LOTES</t>
  </si>
  <si>
    <t>PREÇO TOTAL MÉDIO DOS EQUIPAMENTOS POR TIPO</t>
  </si>
  <si>
    <t>PREÇO UNITÁRIO MÉDIO</t>
  </si>
  <si>
    <t>COT-4</t>
  </si>
  <si>
    <t>Ágira Tecnologia Comercio e Serviços LTDA</t>
  </si>
  <si>
    <t>26.833.976/0001-39</t>
  </si>
  <si>
    <t>(11) 97192-4910</t>
  </si>
  <si>
    <t>agira@agiratecnologia.com.br</t>
  </si>
  <si>
    <t>PREÇO UNITÁRIO</t>
  </si>
  <si>
    <t>MARCA</t>
  </si>
  <si>
    <t>SAMSUNG</t>
  </si>
  <si>
    <t>DESCRIÇÃO</t>
  </si>
  <si>
    <t>Multilaser Industrial S/A</t>
  </si>
  <si>
    <t>59.717.553/0006-17</t>
  </si>
  <si>
    <t>(11) 94262-5549</t>
  </si>
  <si>
    <t>andreia@grupomulti.com.br</t>
  </si>
  <si>
    <t>MOVPLAN</t>
  </si>
  <si>
    <t>MULTILASER</t>
  </si>
  <si>
    <t>TES</t>
  </si>
  <si>
    <t>CHS - CONSULTORES ASSOCIADOS LTDA</t>
  </si>
  <si>
    <t>17.921.326/0001-54</t>
  </si>
  <si>
    <t>(81) 99996-5999</t>
  </si>
  <si>
    <t>dmendonca@chs-ec.com.br</t>
  </si>
  <si>
    <t>ACER</t>
  </si>
  <si>
    <t>MOTOROLA</t>
  </si>
  <si>
    <t>Samsung Eletrônica da Amazônia LTDA</t>
  </si>
  <si>
    <t>00.280.273/0029-38</t>
  </si>
  <si>
    <t>(11) 98448-3431</t>
  </si>
  <si>
    <t>https://www.samsung.com/br/</t>
  </si>
  <si>
    <t>EDUCHARGE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</si>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</sst>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&quot;R$&quot;\ #,##0.00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u/>
      <sz val="11"/>
      <color theme="10"/>
      <name val="Calibri"/>
      <family val="2"/>
      <charset val="1"/>
    </font>
    <font>
      <b/>
      <sz val="9"/>
      <name val="Calibri Light"/>
      <family val="2"/>
      <scheme val="major"/>
    </font>
    <font>
      <b/>
      <sz val="20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9"/>
      <color rgb="FF000000"/>
      <name val="Calibri Light"/>
      <family val="2"/>
      <charset val="1"/>
    </font>
    <font>
      <b/>
      <sz val="12"/>
      <color rgb="FF000000"/>
      <name val="Calibri Light"/>
      <family val="2"/>
      <charset val="1"/>
    </font>
    <font>
      <sz val="9"/>
      <color rgb="FF000000"/>
      <name val="Calibri Light"/>
      <family val="2"/>
      <charset val="1"/>
      <scheme val="major"/>
    </font>
    <font>
      <i/>
      <sz val="9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17375E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0.14999847407452621"/>
        <bgColor rgb="FF8497B0"/>
      </patternFill>
    </fill>
  </fills>
  <borders count="27">
    <border>
      <left/>
      <right/>
      <top/>
      <bottom/>
      <diagonal/>
    </border>
    <border>
      <left style="medium">
        <color theme="3" tint="-0.499984740745262"/>
      </left>
      <right style="thin">
        <color theme="3" tint="-0.249977111117893"/>
      </right>
      <top style="medium">
        <color theme="3" tint="-0.499984740745262"/>
      </top>
      <bottom style="medium">
        <color theme="3" tint="-0.499984740745262"/>
      </bottom>
      <diagonal/>
    </border>
    <border>
      <left style="thin">
        <color theme="3" tint="-0.249977111117893"/>
      </left>
      <right style="thin">
        <color theme="3" tint="-0.249977111117893"/>
      </right>
      <top style="medium">
        <color theme="3" tint="-0.499984740745262"/>
      </top>
      <bottom style="medium">
        <color theme="3" tint="-0.499984740745262"/>
      </bottom>
      <diagonal/>
    </border>
    <border>
      <left style="thin">
        <color theme="3" tint="-0.249977111117893"/>
      </left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medium">
        <color theme="3" tint="-0.499984740745262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3" tint="-0.249977111117893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 style="thin">
        <color theme="3" tint="-0.499984740745262"/>
      </left>
      <right/>
      <top/>
      <bottom/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</borders>
  <cellStyleXfs count="134">
    <xf numFmtId="0" fontId="0" fillId="0" borderId="0"/>
    <xf numFmtId="164" fontId="11" fillId="0" borderId="0" applyBorder="0" applyProtection="0"/>
    <xf numFmtId="0" fontId="13" fillId="0" borderId="0"/>
    <xf numFmtId="0" fontId="1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0" fillId="0" borderId="0"/>
    <xf numFmtId="43" fontId="15" fillId="0" borderId="0" applyFont="0" applyFill="0" applyBorder="0" applyAlignment="0" applyProtection="0"/>
    <xf numFmtId="9" fontId="13" fillId="0" borderId="0"/>
    <xf numFmtId="0" fontId="13" fillId="0" borderId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8" fillId="0" borderId="0" applyFont="0" applyFill="0" applyBorder="0" applyAlignment="0" applyProtection="0"/>
    <xf numFmtId="0" fontId="13" fillId="0" borderId="0"/>
    <xf numFmtId="0" fontId="13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5" fillId="0" borderId="0"/>
    <xf numFmtId="43" fontId="1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3" fillId="0" borderId="0"/>
    <xf numFmtId="44" fontId="1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7" fillId="3" borderId="4" xfId="20" applyFont="1" applyFill="1" applyBorder="1" applyAlignment="1">
      <alignment horizontal="center" vertical="center"/>
    </xf>
    <xf numFmtId="0" fontId="17" fillId="3" borderId="4" xfId="2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5" xfId="2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14" fontId="18" fillId="0" borderId="5" xfId="20" applyNumberFormat="1" applyFont="1" applyBorder="1" applyAlignment="1">
      <alignment horizontal="center" vertical="center"/>
    </xf>
    <xf numFmtId="14" fontId="18" fillId="0" borderId="5" xfId="133" applyNumberFormat="1" applyFont="1" applyFill="1" applyBorder="1" applyAlignment="1">
      <alignment horizontal="center" vertical="center" wrapText="1"/>
    </xf>
    <xf numFmtId="0" fontId="18" fillId="0" borderId="5" xfId="133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165" fontId="21" fillId="0" borderId="5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right" vertical="center"/>
    </xf>
    <xf numFmtId="2" fontId="27" fillId="0" borderId="14" xfId="0" applyNumberFormat="1" applyFont="1" applyBorder="1" applyAlignment="1">
      <alignment horizontal="left" vertical="center"/>
    </xf>
    <xf numFmtId="2" fontId="27" fillId="0" borderId="14" xfId="0" applyNumberFormat="1" applyFont="1" applyBorder="1" applyAlignment="1">
      <alignment horizontal="center" vertical="center" wrapText="1"/>
    </xf>
    <xf numFmtId="165" fontId="27" fillId="0" borderId="14" xfId="132" applyNumberFormat="1" applyFont="1" applyFill="1" applyBorder="1" applyAlignment="1">
      <alignment horizontal="right" vertical="center"/>
    </xf>
    <xf numFmtId="2" fontId="27" fillId="0" borderId="15" xfId="0" applyNumberFormat="1" applyFont="1" applyBorder="1" applyAlignment="1">
      <alignment horizontal="left" vertical="center" wrapText="1"/>
    </xf>
    <xf numFmtId="2" fontId="27" fillId="0" borderId="15" xfId="0" applyNumberFormat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right" vertical="center" wrapText="1"/>
    </xf>
    <xf numFmtId="165" fontId="27" fillId="0" borderId="15" xfId="132" applyNumberFormat="1" applyFont="1" applyFill="1" applyBorder="1" applyAlignment="1">
      <alignment horizontal="right" vertical="center"/>
    </xf>
    <xf numFmtId="2" fontId="27" fillId="4" borderId="15" xfId="0" applyNumberFormat="1" applyFont="1" applyFill="1" applyBorder="1" applyAlignment="1">
      <alignment horizontal="left" vertical="center"/>
    </xf>
    <xf numFmtId="2" fontId="27" fillId="4" borderId="15" xfId="0" applyNumberFormat="1" applyFont="1" applyFill="1" applyBorder="1" applyAlignment="1">
      <alignment horizontal="center" vertical="center" wrapText="1"/>
    </xf>
    <xf numFmtId="3" fontId="28" fillId="4" borderId="15" xfId="0" applyNumberFormat="1" applyFont="1" applyFill="1" applyBorder="1" applyAlignment="1">
      <alignment horizontal="right" vertical="center" wrapText="1"/>
    </xf>
    <xf numFmtId="165" fontId="27" fillId="4" borderId="15" xfId="132" applyNumberFormat="1" applyFont="1" applyFill="1" applyBorder="1" applyAlignment="1">
      <alignment horizontal="right" vertical="center"/>
    </xf>
    <xf numFmtId="2" fontId="27" fillId="3" borderId="15" xfId="0" applyNumberFormat="1" applyFont="1" applyFill="1" applyBorder="1" applyAlignment="1">
      <alignment horizontal="left" vertical="center"/>
    </xf>
    <xf numFmtId="2" fontId="27" fillId="3" borderId="15" xfId="0" applyNumberFormat="1" applyFont="1" applyFill="1" applyBorder="1" applyAlignment="1">
      <alignment horizontal="center" vertical="center" wrapText="1"/>
    </xf>
    <xf numFmtId="3" fontId="28" fillId="3" borderId="15" xfId="0" applyNumberFormat="1" applyFont="1" applyFill="1" applyBorder="1" applyAlignment="1">
      <alignment horizontal="right" vertical="center" wrapText="1"/>
    </xf>
    <xf numFmtId="165" fontId="27" fillId="3" borderId="15" xfId="132" applyNumberFormat="1" applyFont="1" applyFill="1" applyBorder="1" applyAlignment="1">
      <alignment horizontal="right" vertical="center"/>
    </xf>
    <xf numFmtId="165" fontId="26" fillId="0" borderId="15" xfId="0" applyNumberFormat="1" applyFont="1" applyBorder="1" applyAlignment="1">
      <alignment horizontal="right" vertical="center"/>
    </xf>
    <xf numFmtId="0" fontId="25" fillId="6" borderId="12" xfId="0" applyFont="1" applyFill="1" applyBorder="1" applyAlignment="1">
      <alignment horizontal="center" vertical="center"/>
    </xf>
    <xf numFmtId="165" fontId="25" fillId="6" borderId="12" xfId="132" applyNumberFormat="1" applyFont="1" applyFill="1" applyBorder="1" applyAlignment="1">
      <alignment horizontal="center" vertical="center" wrapText="1"/>
    </xf>
    <xf numFmtId="0" fontId="25" fillId="6" borderId="12" xfId="132" applyNumberFormat="1" applyFont="1" applyFill="1" applyBorder="1" applyAlignment="1">
      <alignment horizontal="center" vertical="center" wrapText="1"/>
    </xf>
    <xf numFmtId="165" fontId="25" fillId="6" borderId="12" xfId="0" applyNumberFormat="1" applyFont="1" applyFill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/>
    </xf>
    <xf numFmtId="0" fontId="26" fillId="7" borderId="16" xfId="0" applyFont="1" applyFill="1" applyBorder="1" applyAlignment="1">
      <alignment vertical="top" wrapText="1"/>
    </xf>
    <xf numFmtId="49" fontId="25" fillId="6" borderId="19" xfId="0" applyNumberFormat="1" applyFont="1" applyFill="1" applyBorder="1" applyAlignment="1">
      <alignment horizontal="center" vertical="center"/>
    </xf>
    <xf numFmtId="49" fontId="27" fillId="4" borderId="20" xfId="0" applyNumberFormat="1" applyFont="1" applyFill="1" applyBorder="1" applyAlignment="1">
      <alignment horizontal="right" vertical="center"/>
    </xf>
    <xf numFmtId="49" fontId="27" fillId="3" borderId="13" xfId="0" applyNumberFormat="1" applyFont="1" applyFill="1" applyBorder="1" applyAlignment="1">
      <alignment horizontal="right" vertical="center"/>
    </xf>
    <xf numFmtId="49" fontId="27" fillId="0" borderId="17" xfId="0" applyNumberFormat="1" applyFont="1" applyBorder="1" applyAlignment="1">
      <alignment horizontal="right" vertical="center"/>
    </xf>
    <xf numFmtId="0" fontId="0" fillId="4" borderId="0" xfId="0" applyFill="1"/>
    <xf numFmtId="0" fontId="0" fillId="4" borderId="0" xfId="0" applyFill="1" applyAlignment="1">
      <alignment horizontal="right" vertical="center"/>
    </xf>
    <xf numFmtId="0" fontId="18" fillId="0" borderId="5" xfId="20" applyFont="1" applyBorder="1" applyAlignment="1">
      <alignment horizontal="center" vertical="center" wrapText="1"/>
    </xf>
    <xf numFmtId="0" fontId="18" fillId="0" borderId="5" xfId="133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3" fontId="18" fillId="0" borderId="5" xfId="20" applyNumberFormat="1" applyFont="1" applyBorder="1" applyAlignment="1">
      <alignment horizontal="center" vertical="center"/>
    </xf>
    <xf numFmtId="8" fontId="18" fillId="0" borderId="5" xfId="0" applyNumberFormat="1" applyFont="1" applyBorder="1" applyAlignment="1">
      <alignment horizontal="center" vertical="center"/>
    </xf>
    <xf numFmtId="3" fontId="18" fillId="0" borderId="11" xfId="20" applyNumberFormat="1" applyFont="1" applyBorder="1" applyAlignment="1">
      <alignment horizontal="center" vertical="center"/>
    </xf>
    <xf numFmtId="0" fontId="18" fillId="0" borderId="22" xfId="20" applyFont="1" applyBorder="1" applyAlignment="1">
      <alignment horizontal="center" vertical="center" wrapText="1"/>
    </xf>
    <xf numFmtId="0" fontId="17" fillId="3" borderId="4" xfId="20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8" fontId="0" fillId="0" borderId="0" xfId="0" applyNumberFormat="1" applyAlignment="1">
      <alignment vertical="center"/>
    </xf>
    <xf numFmtId="165" fontId="0" fillId="0" borderId="0" xfId="0" applyNumberFormat="1"/>
    <xf numFmtId="0" fontId="26" fillId="7" borderId="17" xfId="0" applyFont="1" applyFill="1" applyBorder="1" applyAlignment="1">
      <alignment vertical="center" wrapText="1"/>
    </xf>
    <xf numFmtId="0" fontId="26" fillId="7" borderId="18" xfId="0" applyFont="1" applyFill="1" applyBorder="1" applyAlignment="1">
      <alignment vertical="center" wrapText="1"/>
    </xf>
    <xf numFmtId="165" fontId="26" fillId="0" borderId="15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wrapText="1"/>
    </xf>
    <xf numFmtId="0" fontId="23" fillId="5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6" fillId="2" borderId="1" xfId="20" applyFont="1" applyFill="1" applyBorder="1" applyAlignment="1">
      <alignment horizontal="center" vertical="center"/>
    </xf>
    <xf numFmtId="0" fontId="16" fillId="2" borderId="2" xfId="20" applyFont="1" applyFill="1" applyBorder="1" applyAlignment="1">
      <alignment horizontal="center" vertical="center"/>
    </xf>
    <xf numFmtId="0" fontId="16" fillId="2" borderId="21" xfId="20" applyFont="1" applyFill="1" applyBorder="1" applyAlignment="1">
      <alignment horizontal="center" vertical="center"/>
    </xf>
    <xf numFmtId="0" fontId="16" fillId="2" borderId="3" xfId="20" applyFont="1" applyFill="1" applyBorder="1" applyAlignment="1">
      <alignment horizontal="center" vertical="center"/>
    </xf>
    <xf numFmtId="0" fontId="18" fillId="0" borderId="5" xfId="20" applyFont="1" applyBorder="1" applyAlignment="1">
      <alignment horizontal="center" vertical="center"/>
    </xf>
    <xf numFmtId="0" fontId="18" fillId="0" borderId="5" xfId="2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vertical="center"/>
    </xf>
    <xf numFmtId="0" fontId="18" fillId="0" borderId="6" xfId="20" applyFont="1" applyBorder="1" applyAlignment="1">
      <alignment horizontal="center" vertical="center"/>
    </xf>
    <xf numFmtId="0" fontId="18" fillId="0" borderId="7" xfId="20" applyFont="1" applyBorder="1" applyAlignment="1">
      <alignment horizontal="center" vertical="center"/>
    </xf>
    <xf numFmtId="0" fontId="18" fillId="0" borderId="8" xfId="20" applyFont="1" applyBorder="1" applyAlignment="1">
      <alignment horizontal="center" vertical="center"/>
    </xf>
    <xf numFmtId="0" fontId="18" fillId="0" borderId="23" xfId="20" applyFont="1" applyBorder="1" applyAlignment="1">
      <alignment horizontal="center" vertical="center" wrapText="1"/>
    </xf>
    <xf numFmtId="0" fontId="18" fillId="0" borderId="24" xfId="20" applyFont="1" applyBorder="1" applyAlignment="1">
      <alignment horizontal="center" vertical="center" wrapText="1"/>
    </xf>
    <xf numFmtId="0" fontId="18" fillId="0" borderId="25" xfId="2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0" borderId="26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</cellXfs>
  <cellStyles count="134">
    <cellStyle name="Hiperlink" xfId="133" builtinId="8"/>
    <cellStyle name="Moeda" xfId="132" builtinId="4"/>
    <cellStyle name="Moeda 10" xfId="124" xr:uid="{00000000-0005-0000-0000-000002000000}"/>
    <cellStyle name="Moeda 11" xfId="60" xr:uid="{00000000-0005-0000-0000-000003000000}"/>
    <cellStyle name="Moeda 2" xfId="11" xr:uid="{00000000-0005-0000-0000-000004000000}"/>
    <cellStyle name="Moeda 2 10" xfId="65" xr:uid="{00000000-0005-0000-0000-000005000000}"/>
    <cellStyle name="Moeda 2 2" xfId="27" xr:uid="{00000000-0005-0000-0000-000006000000}"/>
    <cellStyle name="Moeda 2 2 2" xfId="77" xr:uid="{00000000-0005-0000-0000-000007000000}"/>
    <cellStyle name="Moeda 2 3" xfId="34" xr:uid="{00000000-0005-0000-0000-000008000000}"/>
    <cellStyle name="Moeda 2 3 2" xfId="84" xr:uid="{00000000-0005-0000-0000-000009000000}"/>
    <cellStyle name="Moeda 2 4" xfId="41" xr:uid="{00000000-0005-0000-0000-00000A000000}"/>
    <cellStyle name="Moeda 2 4 2" xfId="91" xr:uid="{00000000-0005-0000-0000-00000B000000}"/>
    <cellStyle name="Moeda 2 5" xfId="49" xr:uid="{00000000-0005-0000-0000-00000C000000}"/>
    <cellStyle name="Moeda 2 5 2" xfId="98" xr:uid="{00000000-0005-0000-0000-00000D000000}"/>
    <cellStyle name="Moeda 2 6" xfId="57" xr:uid="{00000000-0005-0000-0000-00000E000000}"/>
    <cellStyle name="Moeda 2 6 2" xfId="106" xr:uid="{00000000-0005-0000-0000-00000F000000}"/>
    <cellStyle name="Moeda 2 7" xfId="114" xr:uid="{00000000-0005-0000-0000-000010000000}"/>
    <cellStyle name="Moeda 2 8" xfId="122" xr:uid="{00000000-0005-0000-0000-000011000000}"/>
    <cellStyle name="Moeda 2 9" xfId="129" xr:uid="{00000000-0005-0000-0000-000012000000}"/>
    <cellStyle name="Moeda 3" xfId="22" xr:uid="{00000000-0005-0000-0000-000013000000}"/>
    <cellStyle name="Moeda 3 2" xfId="72" xr:uid="{00000000-0005-0000-0000-000014000000}"/>
    <cellStyle name="Moeda 4" xfId="29" xr:uid="{00000000-0005-0000-0000-000015000000}"/>
    <cellStyle name="Moeda 4 2" xfId="79" xr:uid="{00000000-0005-0000-0000-000016000000}"/>
    <cellStyle name="Moeda 5" xfId="36" xr:uid="{00000000-0005-0000-0000-000017000000}"/>
    <cellStyle name="Moeda 5 2" xfId="86" xr:uid="{00000000-0005-0000-0000-000018000000}"/>
    <cellStyle name="Moeda 6" xfId="44" xr:uid="{00000000-0005-0000-0000-000019000000}"/>
    <cellStyle name="Moeda 6 2" xfId="93" xr:uid="{00000000-0005-0000-0000-00001A000000}"/>
    <cellStyle name="Moeda 7" xfId="52" xr:uid="{00000000-0005-0000-0000-00001B000000}"/>
    <cellStyle name="Moeda 7 2" xfId="101" xr:uid="{00000000-0005-0000-0000-00001C000000}"/>
    <cellStyle name="Moeda 8" xfId="109" xr:uid="{00000000-0005-0000-0000-00001D000000}"/>
    <cellStyle name="Moeda 9" xfId="117" xr:uid="{00000000-0005-0000-0000-00001E000000}"/>
    <cellStyle name="Normal" xfId="0" builtinId="0"/>
    <cellStyle name="Normal 10" xfId="9" xr:uid="{00000000-0005-0000-0000-000020000000}"/>
    <cellStyle name="Normal 2" xfId="2" xr:uid="{00000000-0005-0000-0000-000021000000}"/>
    <cellStyle name="Normal 2 2 2 2" xfId="19" xr:uid="{00000000-0005-0000-0000-000022000000}"/>
    <cellStyle name="Normal 2 2 3" xfId="17" xr:uid="{00000000-0005-0000-0000-000023000000}"/>
    <cellStyle name="Normal 3" xfId="3" xr:uid="{00000000-0005-0000-0000-000024000000}"/>
    <cellStyle name="Normal 3 2" xfId="6" xr:uid="{00000000-0005-0000-0000-000025000000}"/>
    <cellStyle name="Normal 3 2 10" xfId="62" xr:uid="{00000000-0005-0000-0000-000026000000}"/>
    <cellStyle name="Normal 3 2 2" xfId="24" xr:uid="{00000000-0005-0000-0000-000027000000}"/>
    <cellStyle name="Normal 3 2 2 2" xfId="74" xr:uid="{00000000-0005-0000-0000-000028000000}"/>
    <cellStyle name="Normal 3 2 3" xfId="31" xr:uid="{00000000-0005-0000-0000-000029000000}"/>
    <cellStyle name="Normal 3 2 3 2" xfId="81" xr:uid="{00000000-0005-0000-0000-00002A000000}"/>
    <cellStyle name="Normal 3 2 4" xfId="38" xr:uid="{00000000-0005-0000-0000-00002B000000}"/>
    <cellStyle name="Normal 3 2 4 2" xfId="88" xr:uid="{00000000-0005-0000-0000-00002C000000}"/>
    <cellStyle name="Normal 3 2 5" xfId="46" xr:uid="{00000000-0005-0000-0000-00002D000000}"/>
    <cellStyle name="Normal 3 2 5 2" xfId="95" xr:uid="{00000000-0005-0000-0000-00002E000000}"/>
    <cellStyle name="Normal 3 2 6" xfId="54" xr:uid="{00000000-0005-0000-0000-00002F000000}"/>
    <cellStyle name="Normal 3 2 6 2" xfId="103" xr:uid="{00000000-0005-0000-0000-000030000000}"/>
    <cellStyle name="Normal 3 2 7" xfId="111" xr:uid="{00000000-0005-0000-0000-000031000000}"/>
    <cellStyle name="Normal 3 2 8" xfId="119" xr:uid="{00000000-0005-0000-0000-000032000000}"/>
    <cellStyle name="Normal 3 2 9" xfId="126" xr:uid="{00000000-0005-0000-0000-000033000000}"/>
    <cellStyle name="Normal 3 3" xfId="10" xr:uid="{00000000-0005-0000-0000-000034000000}"/>
    <cellStyle name="Normal 3 3 10" xfId="64" xr:uid="{00000000-0005-0000-0000-000035000000}"/>
    <cellStyle name="Normal 3 3 2" xfId="26" xr:uid="{00000000-0005-0000-0000-000036000000}"/>
    <cellStyle name="Normal 3 3 2 2" xfId="76" xr:uid="{00000000-0005-0000-0000-000037000000}"/>
    <cellStyle name="Normal 3 3 3" xfId="33" xr:uid="{00000000-0005-0000-0000-000038000000}"/>
    <cellStyle name="Normal 3 3 3 2" xfId="83" xr:uid="{00000000-0005-0000-0000-000039000000}"/>
    <cellStyle name="Normal 3 3 4" xfId="40" xr:uid="{00000000-0005-0000-0000-00003A000000}"/>
    <cellStyle name="Normal 3 3 4 2" xfId="90" xr:uid="{00000000-0005-0000-0000-00003B000000}"/>
    <cellStyle name="Normal 3 3 5" xfId="48" xr:uid="{00000000-0005-0000-0000-00003C000000}"/>
    <cellStyle name="Normal 3 3 5 2" xfId="97" xr:uid="{00000000-0005-0000-0000-00003D000000}"/>
    <cellStyle name="Normal 3 3 6" xfId="56" xr:uid="{00000000-0005-0000-0000-00003E000000}"/>
    <cellStyle name="Normal 3 3 6 2" xfId="105" xr:uid="{00000000-0005-0000-0000-00003F000000}"/>
    <cellStyle name="Normal 3 3 7" xfId="113" xr:uid="{00000000-0005-0000-0000-000040000000}"/>
    <cellStyle name="Normal 3 3 8" xfId="121" xr:uid="{00000000-0005-0000-0000-000041000000}"/>
    <cellStyle name="Normal 3 3 9" xfId="128" xr:uid="{00000000-0005-0000-0000-000042000000}"/>
    <cellStyle name="Normal 3 4" xfId="20" xr:uid="{00000000-0005-0000-0000-000043000000}"/>
    <cellStyle name="Normal 4" xfId="12" xr:uid="{00000000-0005-0000-0000-000044000000}"/>
    <cellStyle name="Normal 4 2" xfId="50" xr:uid="{00000000-0005-0000-0000-000045000000}"/>
    <cellStyle name="Normal 4 2 2" xfId="99" xr:uid="{00000000-0005-0000-0000-000046000000}"/>
    <cellStyle name="Normal 4 3" xfId="58" xr:uid="{00000000-0005-0000-0000-000047000000}"/>
    <cellStyle name="Normal 4 3 2" xfId="107" xr:uid="{00000000-0005-0000-0000-000048000000}"/>
    <cellStyle name="Normal 4 4" xfId="115" xr:uid="{00000000-0005-0000-0000-000049000000}"/>
    <cellStyle name="Normal 4 5" xfId="66" xr:uid="{00000000-0005-0000-0000-00004A000000}"/>
    <cellStyle name="Normal 5" xfId="130" xr:uid="{00000000-0005-0000-0000-00004B000000}"/>
    <cellStyle name="Normal 87" xfId="42" xr:uid="{00000000-0005-0000-0000-00004C000000}"/>
    <cellStyle name="Normale 3" xfId="131" xr:uid="{00000000-0005-0000-0000-00004D000000}"/>
    <cellStyle name="Porcentagem 2" xfId="14" xr:uid="{00000000-0005-0000-0000-00004F000000}"/>
    <cellStyle name="Porcentagem 2 2" xfId="8" xr:uid="{00000000-0005-0000-0000-000050000000}"/>
    <cellStyle name="Porcentagem 3" xfId="13" xr:uid="{00000000-0005-0000-0000-000051000000}"/>
    <cellStyle name="Porcentagem 3 2" xfId="67" xr:uid="{00000000-0005-0000-0000-000052000000}"/>
    <cellStyle name="Texto Explicativo" xfId="1" builtinId="53" customBuiltin="1"/>
    <cellStyle name="Vírgula 2" xfId="15" xr:uid="{00000000-0005-0000-0000-000054000000}"/>
    <cellStyle name="Vírgula 2 2" xfId="4" xr:uid="{00000000-0005-0000-0000-000055000000}"/>
    <cellStyle name="Vírgula 2 2 10" xfId="108" xr:uid="{00000000-0005-0000-0000-000056000000}"/>
    <cellStyle name="Vírgula 2 2 11" xfId="116" xr:uid="{00000000-0005-0000-0000-000057000000}"/>
    <cellStyle name="Vírgula 2 2 12" xfId="123" xr:uid="{00000000-0005-0000-0000-000058000000}"/>
    <cellStyle name="Vírgula 2 2 13" xfId="59" xr:uid="{00000000-0005-0000-0000-000059000000}"/>
    <cellStyle name="Vírgula 2 2 2" xfId="5" xr:uid="{00000000-0005-0000-0000-00005A000000}"/>
    <cellStyle name="Vírgula 2 2 2 10" xfId="61" xr:uid="{00000000-0005-0000-0000-00005B000000}"/>
    <cellStyle name="Vírgula 2 2 2 2" xfId="23" xr:uid="{00000000-0005-0000-0000-00005C000000}"/>
    <cellStyle name="Vírgula 2 2 2 2 2" xfId="73" xr:uid="{00000000-0005-0000-0000-00005D000000}"/>
    <cellStyle name="Vírgula 2 2 2 3" xfId="30" xr:uid="{00000000-0005-0000-0000-00005E000000}"/>
    <cellStyle name="Vírgula 2 2 2 3 2" xfId="80" xr:uid="{00000000-0005-0000-0000-00005F000000}"/>
    <cellStyle name="Vírgula 2 2 2 4" xfId="37" xr:uid="{00000000-0005-0000-0000-000060000000}"/>
    <cellStyle name="Vírgula 2 2 2 4 2" xfId="87" xr:uid="{00000000-0005-0000-0000-000061000000}"/>
    <cellStyle name="Vírgula 2 2 2 5" xfId="45" xr:uid="{00000000-0005-0000-0000-000062000000}"/>
    <cellStyle name="Vírgula 2 2 2 5 2" xfId="94" xr:uid="{00000000-0005-0000-0000-000063000000}"/>
    <cellStyle name="Vírgula 2 2 2 6" xfId="53" xr:uid="{00000000-0005-0000-0000-000064000000}"/>
    <cellStyle name="Vírgula 2 2 2 6 2" xfId="102" xr:uid="{00000000-0005-0000-0000-000065000000}"/>
    <cellStyle name="Vírgula 2 2 2 7" xfId="110" xr:uid="{00000000-0005-0000-0000-000066000000}"/>
    <cellStyle name="Vírgula 2 2 2 8" xfId="118" xr:uid="{00000000-0005-0000-0000-000067000000}"/>
    <cellStyle name="Vírgula 2 2 2 9" xfId="125" xr:uid="{00000000-0005-0000-0000-000068000000}"/>
    <cellStyle name="Vírgula 2 2 3" xfId="7" xr:uid="{00000000-0005-0000-0000-000069000000}"/>
    <cellStyle name="Vírgula 2 2 3 10" xfId="63" xr:uid="{00000000-0005-0000-0000-00006A000000}"/>
    <cellStyle name="Vírgula 2 2 3 2" xfId="25" xr:uid="{00000000-0005-0000-0000-00006B000000}"/>
    <cellStyle name="Vírgula 2 2 3 2 2" xfId="75" xr:uid="{00000000-0005-0000-0000-00006C000000}"/>
    <cellStyle name="Vírgula 2 2 3 3" xfId="32" xr:uid="{00000000-0005-0000-0000-00006D000000}"/>
    <cellStyle name="Vírgula 2 2 3 3 2" xfId="82" xr:uid="{00000000-0005-0000-0000-00006E000000}"/>
    <cellStyle name="Vírgula 2 2 3 4" xfId="39" xr:uid="{00000000-0005-0000-0000-00006F000000}"/>
    <cellStyle name="Vírgula 2 2 3 4 2" xfId="89" xr:uid="{00000000-0005-0000-0000-000070000000}"/>
    <cellStyle name="Vírgula 2 2 3 5" xfId="47" xr:uid="{00000000-0005-0000-0000-000071000000}"/>
    <cellStyle name="Vírgula 2 2 3 5 2" xfId="96" xr:uid="{00000000-0005-0000-0000-000072000000}"/>
    <cellStyle name="Vírgula 2 2 3 6" xfId="55" xr:uid="{00000000-0005-0000-0000-000073000000}"/>
    <cellStyle name="Vírgula 2 2 3 6 2" xfId="104" xr:uid="{00000000-0005-0000-0000-000074000000}"/>
    <cellStyle name="Vírgula 2 2 3 7" xfId="112" xr:uid="{00000000-0005-0000-0000-000075000000}"/>
    <cellStyle name="Vírgula 2 2 3 8" xfId="120" xr:uid="{00000000-0005-0000-0000-000076000000}"/>
    <cellStyle name="Vírgula 2 2 3 9" xfId="127" xr:uid="{00000000-0005-0000-0000-000077000000}"/>
    <cellStyle name="Vírgula 2 2 4" xfId="16" xr:uid="{00000000-0005-0000-0000-000078000000}"/>
    <cellStyle name="Vírgula 2 2 4 2" xfId="69" xr:uid="{00000000-0005-0000-0000-000079000000}"/>
    <cellStyle name="Vírgula 2 2 5" xfId="21" xr:uid="{00000000-0005-0000-0000-00007A000000}"/>
    <cellStyle name="Vírgula 2 2 5 2" xfId="71" xr:uid="{00000000-0005-0000-0000-00007B000000}"/>
    <cellStyle name="Vírgula 2 2 6" xfId="28" xr:uid="{00000000-0005-0000-0000-00007C000000}"/>
    <cellStyle name="Vírgula 2 2 6 2" xfId="78" xr:uid="{00000000-0005-0000-0000-00007D000000}"/>
    <cellStyle name="Vírgula 2 2 7" xfId="35" xr:uid="{00000000-0005-0000-0000-00007E000000}"/>
    <cellStyle name="Vírgula 2 2 7 2" xfId="85" xr:uid="{00000000-0005-0000-0000-00007F000000}"/>
    <cellStyle name="Vírgula 2 2 8" xfId="43" xr:uid="{00000000-0005-0000-0000-000080000000}"/>
    <cellStyle name="Vírgula 2 2 8 2" xfId="92" xr:uid="{00000000-0005-0000-0000-000081000000}"/>
    <cellStyle name="Vírgula 2 2 9" xfId="51" xr:uid="{00000000-0005-0000-0000-000082000000}"/>
    <cellStyle name="Vírgula 2 2 9 2" xfId="100" xr:uid="{00000000-0005-0000-0000-000083000000}"/>
    <cellStyle name="Vírgula 2 3" xfId="68" xr:uid="{00000000-0005-0000-0000-000084000000}"/>
    <cellStyle name="Vírgula 3" xfId="18" xr:uid="{00000000-0005-0000-0000-000085000000}"/>
    <cellStyle name="Vírgula 3 2" xfId="70" xr:uid="{00000000-0005-0000-0000-00008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67171"/>
      <rgbColor rgb="FFAFABAB"/>
      <rgbColor rgb="FF993366"/>
      <rgbColor rgb="FFF2F2F2"/>
      <rgbColor rgb="FFDCE6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D9D9D9"/>
      <rgbColor rgb="FFFFFF99"/>
      <rgbColor rgb="FF66FFFF"/>
      <rgbColor rgb="FFE6B9B8"/>
      <rgbColor rgb="FFCC99FF"/>
      <rgbColor rgb="FFF8CBAD"/>
      <rgbColor rgb="FF3366FF"/>
      <rgbColor rgb="FF33CCCC"/>
      <rgbColor rgb="FF92D050"/>
      <rgbColor rgb="FFFFCC00"/>
      <rgbColor rgb="FFFF9900"/>
      <rgbColor rgb="FFFF6600"/>
      <rgbColor rgb="FF44546A"/>
      <rgbColor rgb="FF8497B0"/>
      <rgbColor rgb="FF17375E"/>
      <rgbColor rgb="FF339966"/>
      <rgbColor rgb="FF010000"/>
      <rgbColor rgb="FF632523"/>
      <rgbColor rgb="FF993300"/>
      <rgbColor rgb="FF993366"/>
      <rgbColor rgb="FF305651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66"/>
      <color rgb="FFA3FFA3"/>
      <color rgb="FFFDBEB9"/>
      <color rgb="FFE5FFE5"/>
      <color rgb="FFC5FFC5"/>
      <color rgb="FFFFCC99"/>
      <color rgb="FFCA99FB"/>
      <color rgb="FFEFFFEF"/>
      <color rgb="FFA3C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071D-7AC8-4637-88FD-BCECECD80E8C}">
  <dimension ref="A1:I18"/>
  <sheetViews>
    <sheetView tabSelected="1" topLeftCell="A5" workbookViewId="0">
      <selection activeCell="K17" sqref="K17"/>
    </sheetView>
  </sheetViews>
  <sheetFormatPr defaultRowHeight="15" x14ac:dyDescent="0.25"/>
  <cols>
    <col min="1" max="1" width="1" customWidth="1"/>
    <col min="3" max="3" width="27.42578125" customWidth="1"/>
    <col min="6" max="6" width="20.7109375" customWidth="1"/>
    <col min="7" max="7" width="28" customWidth="1"/>
    <col min="8" max="8" width="28.140625" bestFit="1" customWidth="1"/>
  </cols>
  <sheetData>
    <row r="1" spans="1:9" ht="11.25" customHeight="1" x14ac:dyDescent="0.25">
      <c r="A1" s="41"/>
      <c r="B1" s="41"/>
      <c r="C1" s="41"/>
      <c r="D1" s="41"/>
      <c r="E1" s="41"/>
      <c r="F1" s="41"/>
      <c r="G1" s="41"/>
      <c r="H1" s="41"/>
      <c r="I1" s="41"/>
    </row>
    <row r="2" spans="1:9" ht="26.25" x14ac:dyDescent="0.4">
      <c r="A2" s="41"/>
      <c r="B2" s="57" t="s">
        <v>27</v>
      </c>
      <c r="C2" s="57"/>
      <c r="D2" s="57"/>
      <c r="E2" s="57"/>
      <c r="F2" s="57"/>
      <c r="G2" s="57"/>
      <c r="H2" s="57"/>
      <c r="I2" s="41"/>
    </row>
    <row r="3" spans="1:9" ht="23.25" x14ac:dyDescent="0.25">
      <c r="A3" s="41"/>
      <c r="B3" s="58" t="s">
        <v>40</v>
      </c>
      <c r="C3" s="58"/>
      <c r="D3" s="58"/>
      <c r="E3" s="58"/>
      <c r="F3" s="58"/>
      <c r="G3" s="58"/>
      <c r="H3" s="58"/>
      <c r="I3" s="41"/>
    </row>
    <row r="4" spans="1:9" ht="21" x14ac:dyDescent="0.25">
      <c r="A4" s="41"/>
      <c r="B4" s="59" t="s">
        <v>28</v>
      </c>
      <c r="C4" s="59"/>
      <c r="D4" s="59"/>
      <c r="E4" s="59"/>
      <c r="F4" s="59"/>
      <c r="G4" s="59"/>
      <c r="H4" s="59"/>
      <c r="I4" s="41"/>
    </row>
    <row r="5" spans="1:9" ht="24.75" thickBot="1" x14ac:dyDescent="0.3">
      <c r="A5" s="41"/>
      <c r="B5" s="37" t="s">
        <v>0</v>
      </c>
      <c r="C5" s="30" t="s">
        <v>1</v>
      </c>
      <c r="D5" s="30" t="s">
        <v>29</v>
      </c>
      <c r="E5" s="30" t="s">
        <v>11</v>
      </c>
      <c r="F5" s="31" t="s">
        <v>47</v>
      </c>
      <c r="G5" s="32" t="s">
        <v>46</v>
      </c>
      <c r="H5" s="33" t="s">
        <v>45</v>
      </c>
      <c r="I5" s="41"/>
    </row>
    <row r="6" spans="1:9" ht="16.5" thickBot="1" x14ac:dyDescent="0.3">
      <c r="A6" s="41"/>
      <c r="B6" s="36" t="s">
        <v>30</v>
      </c>
      <c r="C6" s="54" t="s">
        <v>33</v>
      </c>
      <c r="D6" s="54"/>
      <c r="E6" s="54"/>
      <c r="F6" s="54"/>
      <c r="G6" s="54"/>
      <c r="H6" s="55"/>
      <c r="I6" s="41"/>
    </row>
    <row r="7" spans="1:9" ht="15.75" customHeight="1" x14ac:dyDescent="0.25">
      <c r="A7" s="41"/>
      <c r="B7" s="38" t="s">
        <v>31</v>
      </c>
      <c r="C7" s="21" t="s">
        <v>21</v>
      </c>
      <c r="D7" s="22" t="s">
        <v>29</v>
      </c>
      <c r="E7" s="23">
        <v>52500</v>
      </c>
      <c r="F7" s="24">
        <f>COTAÇÕES!L8</f>
        <v>1044.75</v>
      </c>
      <c r="G7" s="24">
        <f>COTAÇÕES!M8</f>
        <v>54849375</v>
      </c>
      <c r="H7" s="56">
        <f>SUM(G7:G8)</f>
        <v>131814375</v>
      </c>
      <c r="I7" s="41"/>
    </row>
    <row r="8" spans="1:9" ht="15" customHeight="1" thickBot="1" x14ac:dyDescent="0.3">
      <c r="A8" s="41"/>
      <c r="B8" s="39" t="s">
        <v>32</v>
      </c>
      <c r="C8" s="25" t="s">
        <v>22</v>
      </c>
      <c r="D8" s="26" t="s">
        <v>29</v>
      </c>
      <c r="E8" s="27">
        <v>52500</v>
      </c>
      <c r="F8" s="28">
        <f>COTAÇÕES!L14</f>
        <v>1466</v>
      </c>
      <c r="G8" s="28">
        <f>COTAÇÕES!M14</f>
        <v>76965000</v>
      </c>
      <c r="H8" s="56"/>
      <c r="I8" s="41"/>
    </row>
    <row r="9" spans="1:9" ht="16.5" thickBot="1" x14ac:dyDescent="0.3">
      <c r="A9" s="41"/>
      <c r="B9" s="36" t="s">
        <v>35</v>
      </c>
      <c r="C9" s="54" t="s">
        <v>34</v>
      </c>
      <c r="D9" s="54"/>
      <c r="E9" s="54"/>
      <c r="F9" s="54"/>
      <c r="G9" s="54"/>
      <c r="H9" s="55"/>
      <c r="I9" s="41"/>
    </row>
    <row r="10" spans="1:9" ht="15.75" customHeight="1" x14ac:dyDescent="0.25">
      <c r="A10" s="41"/>
      <c r="B10" s="38" t="s">
        <v>41</v>
      </c>
      <c r="C10" s="21" t="s">
        <v>23</v>
      </c>
      <c r="D10" s="22" t="s">
        <v>29</v>
      </c>
      <c r="E10" s="23">
        <v>52500</v>
      </c>
      <c r="F10" s="24">
        <f>COTAÇÕES!L20</f>
        <v>2099.75</v>
      </c>
      <c r="G10" s="24">
        <f>COTAÇÕES!M20</f>
        <v>110236875</v>
      </c>
      <c r="H10" s="56">
        <f>SUM(G10:G11)</f>
        <v>266280000</v>
      </c>
      <c r="I10" s="41"/>
    </row>
    <row r="11" spans="1:9" ht="15.75" customHeight="1" thickBot="1" x14ac:dyDescent="0.3">
      <c r="A11" s="41"/>
      <c r="B11" s="39" t="s">
        <v>42</v>
      </c>
      <c r="C11" s="25" t="s">
        <v>24</v>
      </c>
      <c r="D11" s="26" t="s">
        <v>29</v>
      </c>
      <c r="E11" s="27">
        <v>52500</v>
      </c>
      <c r="F11" s="28">
        <f>COTAÇÕES!L26</f>
        <v>2972.25</v>
      </c>
      <c r="G11" s="28">
        <f>COTAÇÕES!M26</f>
        <v>156043125</v>
      </c>
      <c r="H11" s="56"/>
      <c r="I11" s="41"/>
    </row>
    <row r="12" spans="1:9" ht="16.5" thickBot="1" x14ac:dyDescent="0.3">
      <c r="A12" s="41"/>
      <c r="B12" s="36" t="s">
        <v>36</v>
      </c>
      <c r="C12" s="54" t="s">
        <v>37</v>
      </c>
      <c r="D12" s="54"/>
      <c r="E12" s="54"/>
      <c r="F12" s="54"/>
      <c r="G12" s="54"/>
      <c r="H12" s="55"/>
      <c r="I12" s="41"/>
    </row>
    <row r="13" spans="1:9" ht="36.75" thickBot="1" x14ac:dyDescent="0.3">
      <c r="A13" s="41"/>
      <c r="B13" s="40" t="s">
        <v>43</v>
      </c>
      <c r="C13" s="17" t="s">
        <v>25</v>
      </c>
      <c r="D13" s="18" t="s">
        <v>29</v>
      </c>
      <c r="E13" s="19">
        <v>1875</v>
      </c>
      <c r="F13" s="20">
        <f>COTAÇÕES!L32</f>
        <v>7682.25</v>
      </c>
      <c r="G13" s="20">
        <f>COTAÇÕES!M32</f>
        <v>14404218.75</v>
      </c>
      <c r="H13" s="29">
        <f>G13</f>
        <v>14404218.75</v>
      </c>
      <c r="I13" s="41"/>
    </row>
    <row r="14" spans="1:9" ht="16.5" thickBot="1" x14ac:dyDescent="0.3">
      <c r="A14" s="41"/>
      <c r="B14" s="36" t="s">
        <v>38</v>
      </c>
      <c r="C14" s="54" t="s">
        <v>39</v>
      </c>
      <c r="D14" s="54"/>
      <c r="E14" s="54"/>
      <c r="F14" s="54"/>
      <c r="G14" s="54"/>
      <c r="H14" s="55"/>
      <c r="I14" s="41"/>
    </row>
    <row r="15" spans="1:9" ht="15.75" customHeight="1" x14ac:dyDescent="0.25">
      <c r="A15" s="41"/>
      <c r="B15" s="13" t="s">
        <v>44</v>
      </c>
      <c r="C15" s="14" t="s">
        <v>2</v>
      </c>
      <c r="D15" s="15" t="s">
        <v>29</v>
      </c>
      <c r="E15" s="34">
        <v>52500</v>
      </c>
      <c r="F15" s="16">
        <f>COTAÇÕES!L38</f>
        <v>866.67</v>
      </c>
      <c r="G15" s="16">
        <f>COTAÇÕES!M38</f>
        <v>45500000</v>
      </c>
      <c r="H15" s="35">
        <f>G15</f>
        <v>45500000</v>
      </c>
      <c r="I15" s="41"/>
    </row>
    <row r="16" spans="1:9" x14ac:dyDescent="0.25">
      <c r="A16" s="41"/>
      <c r="B16" s="41"/>
      <c r="C16" s="41"/>
      <c r="D16" s="41"/>
      <c r="E16" s="41"/>
      <c r="F16" s="41"/>
      <c r="G16" s="41"/>
      <c r="H16" s="42"/>
      <c r="I16" s="41"/>
    </row>
    <row r="17" spans="1:8" x14ac:dyDescent="0.25">
      <c r="A17" s="41"/>
    </row>
    <row r="18" spans="1:8" x14ac:dyDescent="0.25">
      <c r="H18" s="53"/>
    </row>
  </sheetData>
  <mergeCells count="9">
    <mergeCell ref="C12:H12"/>
    <mergeCell ref="C14:H14"/>
    <mergeCell ref="H7:H8"/>
    <mergeCell ref="H10:H11"/>
    <mergeCell ref="B2:H2"/>
    <mergeCell ref="B3:H3"/>
    <mergeCell ref="B4:H4"/>
    <mergeCell ref="C6:H6"/>
    <mergeCell ref="C9:H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DA58-91C1-4B0F-96A4-A18F71A7D550}">
  <dimension ref="B1:M41"/>
  <sheetViews>
    <sheetView topLeftCell="E24" zoomScaleNormal="100" workbookViewId="0">
      <selection activeCell="M32" sqref="M32"/>
    </sheetView>
  </sheetViews>
  <sheetFormatPr defaultRowHeight="15" x14ac:dyDescent="0.25"/>
  <cols>
    <col min="1" max="1" width="0.28515625" style="1" customWidth="1"/>
    <col min="2" max="2" width="9.42578125" style="1" bestFit="1" customWidth="1"/>
    <col min="3" max="3" width="6" style="1" bestFit="1" customWidth="1"/>
    <col min="4" max="4" width="31.7109375" style="1" bestFit="1" customWidth="1"/>
    <col min="5" max="5" width="16.7109375" style="1" bestFit="1" customWidth="1"/>
    <col min="6" max="6" width="12.85546875" style="1" customWidth="1"/>
    <col min="7" max="7" width="15.28515625" style="1" customWidth="1"/>
    <col min="8" max="8" width="29.140625" style="1" bestFit="1" customWidth="1"/>
    <col min="9" max="9" width="23" style="1" customWidth="1"/>
    <col min="10" max="10" width="27.5703125" style="5" customWidth="1"/>
    <col min="11" max="11" width="8.5703125" style="1" customWidth="1"/>
    <col min="12" max="13" width="16.42578125" style="1" bestFit="1" customWidth="1"/>
    <col min="14" max="14" width="23.5703125" style="1" bestFit="1" customWidth="1"/>
    <col min="15" max="16384" width="9.140625" style="1"/>
  </cols>
  <sheetData>
    <row r="1" spans="2:13" ht="19.5" thickBot="1" x14ac:dyDescent="0.3">
      <c r="B1" s="60" t="s">
        <v>3</v>
      </c>
      <c r="C1" s="61"/>
      <c r="D1" s="61"/>
      <c r="E1" s="61"/>
      <c r="F1" s="61"/>
      <c r="G1" s="61"/>
      <c r="H1" s="61"/>
      <c r="I1" s="61"/>
      <c r="J1" s="61"/>
      <c r="K1" s="61"/>
      <c r="L1" s="62"/>
      <c r="M1" s="63"/>
    </row>
    <row r="2" spans="2:13" x14ac:dyDescent="0.25">
      <c r="B2" s="3" t="s">
        <v>4</v>
      </c>
      <c r="C2" s="3" t="s">
        <v>5</v>
      </c>
      <c r="D2" s="3" t="s">
        <v>6</v>
      </c>
      <c r="E2" s="50" t="s">
        <v>7</v>
      </c>
      <c r="F2" s="3" t="s">
        <v>8</v>
      </c>
      <c r="G2" s="3" t="s">
        <v>9</v>
      </c>
      <c r="H2" s="3" t="s">
        <v>10</v>
      </c>
      <c r="I2" s="3" t="s">
        <v>56</v>
      </c>
      <c r="J2" s="3" t="s">
        <v>54</v>
      </c>
      <c r="K2" s="4" t="s">
        <v>11</v>
      </c>
      <c r="L2" s="4" t="s">
        <v>53</v>
      </c>
      <c r="M2" s="4" t="s">
        <v>12</v>
      </c>
    </row>
    <row r="3" spans="2:13" ht="3.75" customHeight="1" x14ac:dyDescent="0.25">
      <c r="F3" s="5"/>
      <c r="G3" s="5"/>
      <c r="H3" s="2"/>
    </row>
    <row r="4" spans="2:13" x14ac:dyDescent="0.25">
      <c r="B4" s="64" t="s">
        <v>13</v>
      </c>
      <c r="C4" s="6" t="s">
        <v>14</v>
      </c>
      <c r="D4" s="45" t="s">
        <v>49</v>
      </c>
      <c r="E4" s="51" t="s">
        <v>50</v>
      </c>
      <c r="F4" s="8">
        <v>45435</v>
      </c>
      <c r="G4" s="9" t="s">
        <v>51</v>
      </c>
      <c r="H4" s="10" t="s">
        <v>52</v>
      </c>
      <c r="I4" s="65" t="s">
        <v>21</v>
      </c>
      <c r="J4" s="43" t="s">
        <v>55</v>
      </c>
      <c r="K4" s="46">
        <f>ORÇAMENTO!E7</f>
        <v>52500</v>
      </c>
      <c r="L4" s="47">
        <v>910</v>
      </c>
      <c r="M4" s="47">
        <f>K4*L4</f>
        <v>47775000</v>
      </c>
    </row>
    <row r="5" spans="2:13" x14ac:dyDescent="0.25">
      <c r="B5" s="64"/>
      <c r="C5" s="6" t="s">
        <v>15</v>
      </c>
      <c r="D5" s="7" t="s">
        <v>57</v>
      </c>
      <c r="E5" s="51" t="s">
        <v>58</v>
      </c>
      <c r="F5" s="8">
        <v>45436</v>
      </c>
      <c r="G5" s="9" t="s">
        <v>59</v>
      </c>
      <c r="H5" s="10" t="s">
        <v>60</v>
      </c>
      <c r="I5" s="65"/>
      <c r="J5" s="43" t="s">
        <v>62</v>
      </c>
      <c r="K5" s="46">
        <f>K4</f>
        <v>52500</v>
      </c>
      <c r="L5" s="47">
        <v>1280</v>
      </c>
      <c r="M5" s="47">
        <f t="shared" ref="M5:M7" si="0">K5*L5</f>
        <v>67200000</v>
      </c>
    </row>
    <row r="6" spans="2:13" x14ac:dyDescent="0.25">
      <c r="B6" s="64"/>
      <c r="C6" s="6" t="s">
        <v>16</v>
      </c>
      <c r="D6" s="7" t="s">
        <v>64</v>
      </c>
      <c r="E6" s="51" t="s">
        <v>65</v>
      </c>
      <c r="F6" s="8">
        <v>45435</v>
      </c>
      <c r="G6" s="9" t="s">
        <v>66</v>
      </c>
      <c r="H6" s="10" t="s">
        <v>67</v>
      </c>
      <c r="I6" s="65"/>
      <c r="J6" s="43" t="s">
        <v>55</v>
      </c>
      <c r="K6" s="46">
        <f>K4</f>
        <v>52500</v>
      </c>
      <c r="L6" s="47">
        <v>890</v>
      </c>
      <c r="M6" s="47">
        <f t="shared" si="0"/>
        <v>46725000</v>
      </c>
    </row>
    <row r="7" spans="2:13" x14ac:dyDescent="0.25">
      <c r="B7" s="64"/>
      <c r="C7" s="6" t="s">
        <v>48</v>
      </c>
      <c r="D7" s="7" t="s">
        <v>70</v>
      </c>
      <c r="E7" s="51" t="s">
        <v>71</v>
      </c>
      <c r="F7" s="8">
        <v>45435</v>
      </c>
      <c r="G7" s="11" t="s">
        <v>72</v>
      </c>
      <c r="H7" s="10" t="s">
        <v>73</v>
      </c>
      <c r="I7" s="65"/>
      <c r="J7" s="43" t="s">
        <v>55</v>
      </c>
      <c r="K7" s="46">
        <f>K4</f>
        <v>52500</v>
      </c>
      <c r="L7" s="47">
        <v>1099</v>
      </c>
      <c r="M7" s="47">
        <f t="shared" si="0"/>
        <v>57697500</v>
      </c>
    </row>
    <row r="8" spans="2:13" ht="15" customHeight="1" x14ac:dyDescent="0.25">
      <c r="B8" s="66" t="s">
        <v>17</v>
      </c>
      <c r="C8" s="66"/>
      <c r="D8" s="66"/>
      <c r="E8" s="66"/>
      <c r="F8" s="66"/>
      <c r="G8" s="66"/>
      <c r="H8" s="66"/>
      <c r="I8" s="66"/>
      <c r="J8" s="66"/>
      <c r="K8" s="66"/>
      <c r="L8" s="12">
        <f>ROUND(AVERAGE(L4:L7),2)</f>
        <v>1044.75</v>
      </c>
      <c r="M8" s="12">
        <f>ROUND(AVERAGE(M4:M7),2)</f>
        <v>54849375</v>
      </c>
    </row>
    <row r="9" spans="2:13" ht="4.5" customHeight="1" x14ac:dyDescent="0.25">
      <c r="F9" s="5"/>
      <c r="G9" s="5"/>
      <c r="H9" s="2"/>
    </row>
    <row r="10" spans="2:13" x14ac:dyDescent="0.25">
      <c r="B10" s="64" t="s">
        <v>18</v>
      </c>
      <c r="C10" s="6" t="s">
        <v>14</v>
      </c>
      <c r="D10" s="45" t="s">
        <v>49</v>
      </c>
      <c r="E10" s="51" t="s">
        <v>50</v>
      </c>
      <c r="F10" s="8">
        <v>45435</v>
      </c>
      <c r="G10" s="9" t="s">
        <v>51</v>
      </c>
      <c r="H10" s="44" t="s">
        <v>52</v>
      </c>
      <c r="I10" s="65" t="s">
        <v>22</v>
      </c>
      <c r="J10" s="43" t="s">
        <v>55</v>
      </c>
      <c r="K10" s="46">
        <f>ORÇAMENTO!E8</f>
        <v>52500</v>
      </c>
      <c r="L10" s="47">
        <v>1450</v>
      </c>
      <c r="M10" s="47">
        <f>K10*L10</f>
        <v>76125000</v>
      </c>
    </row>
    <row r="11" spans="2:13" x14ac:dyDescent="0.25">
      <c r="B11" s="64"/>
      <c r="C11" s="6" t="s">
        <v>15</v>
      </c>
      <c r="D11" s="7" t="s">
        <v>57</v>
      </c>
      <c r="E11" s="51" t="s">
        <v>58</v>
      </c>
      <c r="F11" s="8">
        <v>45436</v>
      </c>
      <c r="G11" s="9" t="s">
        <v>59</v>
      </c>
      <c r="H11" s="10" t="s">
        <v>60</v>
      </c>
      <c r="I11" s="65"/>
      <c r="J11" s="43" t="s">
        <v>62</v>
      </c>
      <c r="K11" s="46">
        <f>K10</f>
        <v>52500</v>
      </c>
      <c r="L11" s="47">
        <v>1590</v>
      </c>
      <c r="M11" s="47">
        <f t="shared" ref="M11:M13" si="1">K11*L11</f>
        <v>83475000</v>
      </c>
    </row>
    <row r="12" spans="2:13" x14ac:dyDescent="0.25">
      <c r="B12" s="64"/>
      <c r="C12" s="6" t="s">
        <v>16</v>
      </c>
      <c r="D12" s="7" t="s">
        <v>64</v>
      </c>
      <c r="E12" s="51" t="s">
        <v>65</v>
      </c>
      <c r="F12" s="8">
        <v>45435</v>
      </c>
      <c r="G12" s="9" t="s">
        <v>66</v>
      </c>
      <c r="H12" s="10" t="s">
        <v>67</v>
      </c>
      <c r="I12" s="65"/>
      <c r="J12" s="43" t="s">
        <v>55</v>
      </c>
      <c r="K12" s="46">
        <f>K10</f>
        <v>52500</v>
      </c>
      <c r="L12" s="47">
        <v>1425</v>
      </c>
      <c r="M12" s="47">
        <f t="shared" si="1"/>
        <v>74812500</v>
      </c>
    </row>
    <row r="13" spans="2:13" x14ac:dyDescent="0.25">
      <c r="B13" s="64"/>
      <c r="C13" s="6" t="s">
        <v>48</v>
      </c>
      <c r="D13" s="7" t="s">
        <v>70</v>
      </c>
      <c r="E13" s="51" t="s">
        <v>71</v>
      </c>
      <c r="F13" s="8">
        <v>45435</v>
      </c>
      <c r="G13" s="11" t="s">
        <v>72</v>
      </c>
      <c r="H13" s="10" t="s">
        <v>73</v>
      </c>
      <c r="I13" s="65"/>
      <c r="J13" s="43" t="s">
        <v>55</v>
      </c>
      <c r="K13" s="46">
        <f>K10</f>
        <v>52500</v>
      </c>
      <c r="L13" s="47">
        <v>1399</v>
      </c>
      <c r="M13" s="47">
        <f t="shared" si="1"/>
        <v>73447500</v>
      </c>
    </row>
    <row r="14" spans="2:13" x14ac:dyDescent="0.25">
      <c r="B14" s="66" t="s">
        <v>17</v>
      </c>
      <c r="C14" s="66"/>
      <c r="D14" s="66"/>
      <c r="E14" s="66"/>
      <c r="F14" s="66"/>
      <c r="G14" s="66"/>
      <c r="H14" s="66"/>
      <c r="I14" s="66"/>
      <c r="J14" s="66"/>
      <c r="K14" s="66"/>
      <c r="L14" s="12">
        <f>ROUND(AVERAGE(L10:L13),2)</f>
        <v>1466</v>
      </c>
      <c r="M14" s="12">
        <f>ROUND(AVERAGE(M10:M13),2)</f>
        <v>76965000</v>
      </c>
    </row>
    <row r="15" spans="2:13" ht="4.5" customHeight="1" x14ac:dyDescent="0.25">
      <c r="F15" s="5"/>
      <c r="G15" s="5"/>
      <c r="H15" s="2"/>
    </row>
    <row r="16" spans="2:13" x14ac:dyDescent="0.25">
      <c r="B16" s="64" t="s">
        <v>19</v>
      </c>
      <c r="C16" s="6" t="s">
        <v>14</v>
      </c>
      <c r="D16" s="45" t="s">
        <v>49</v>
      </c>
      <c r="E16" s="51" t="s">
        <v>50</v>
      </c>
      <c r="F16" s="8">
        <v>45435</v>
      </c>
      <c r="G16" s="9" t="s">
        <v>51</v>
      </c>
      <c r="H16" s="44" t="s">
        <v>52</v>
      </c>
      <c r="I16" s="65" t="s">
        <v>23</v>
      </c>
      <c r="J16" s="43" t="s">
        <v>55</v>
      </c>
      <c r="K16" s="46">
        <f>ORÇAMENTO!E10</f>
        <v>52500</v>
      </c>
      <c r="L16" s="47">
        <v>2150</v>
      </c>
      <c r="M16" s="47">
        <f>K16*L16</f>
        <v>112875000</v>
      </c>
    </row>
    <row r="17" spans="2:13" x14ac:dyDescent="0.25">
      <c r="B17" s="64"/>
      <c r="C17" s="6" t="s">
        <v>15</v>
      </c>
      <c r="D17" s="7" t="s">
        <v>57</v>
      </c>
      <c r="E17" s="51" t="s">
        <v>58</v>
      </c>
      <c r="F17" s="8">
        <v>45436</v>
      </c>
      <c r="G17" s="9" t="s">
        <v>59</v>
      </c>
      <c r="H17" s="10" t="s">
        <v>60</v>
      </c>
      <c r="I17" s="65"/>
      <c r="J17" s="43" t="s">
        <v>62</v>
      </c>
      <c r="K17" s="46">
        <f>K16</f>
        <v>52500</v>
      </c>
      <c r="L17" s="47">
        <v>1850</v>
      </c>
      <c r="M17" s="47">
        <f t="shared" ref="M17:M19" si="2">K17*L17</f>
        <v>97125000</v>
      </c>
    </row>
    <row r="18" spans="2:13" x14ac:dyDescent="0.25">
      <c r="B18" s="64"/>
      <c r="C18" s="6" t="s">
        <v>16</v>
      </c>
      <c r="D18" s="7" t="s">
        <v>64</v>
      </c>
      <c r="E18" s="51" t="s">
        <v>65</v>
      </c>
      <c r="F18" s="8">
        <v>45435</v>
      </c>
      <c r="G18" s="9" t="s">
        <v>66</v>
      </c>
      <c r="H18" s="10" t="s">
        <v>67</v>
      </c>
      <c r="I18" s="65"/>
      <c r="J18" s="43" t="s">
        <v>68</v>
      </c>
      <c r="K18" s="46">
        <f>K16</f>
        <v>52500</v>
      </c>
      <c r="L18" s="47">
        <v>2200</v>
      </c>
      <c r="M18" s="47">
        <f t="shared" si="2"/>
        <v>115500000</v>
      </c>
    </row>
    <row r="19" spans="2:13" x14ac:dyDescent="0.25">
      <c r="B19" s="64"/>
      <c r="C19" s="6" t="s">
        <v>48</v>
      </c>
      <c r="D19" s="7" t="s">
        <v>70</v>
      </c>
      <c r="E19" s="51" t="s">
        <v>71</v>
      </c>
      <c r="F19" s="8">
        <v>45435</v>
      </c>
      <c r="G19" s="11" t="s">
        <v>72</v>
      </c>
      <c r="H19" s="10" t="s">
        <v>73</v>
      </c>
      <c r="I19" s="65"/>
      <c r="J19" s="43" t="s">
        <v>55</v>
      </c>
      <c r="K19" s="46">
        <f>K16</f>
        <v>52500</v>
      </c>
      <c r="L19" s="47">
        <v>2199</v>
      </c>
      <c r="M19" s="47">
        <f t="shared" si="2"/>
        <v>115447500</v>
      </c>
    </row>
    <row r="20" spans="2:13" x14ac:dyDescent="0.25">
      <c r="B20" s="66" t="s">
        <v>17</v>
      </c>
      <c r="C20" s="66"/>
      <c r="D20" s="66"/>
      <c r="E20" s="66"/>
      <c r="F20" s="66"/>
      <c r="G20" s="66"/>
      <c r="H20" s="66"/>
      <c r="I20" s="66"/>
      <c r="J20" s="66"/>
      <c r="K20" s="66"/>
      <c r="L20" s="12">
        <f>ROUND(AVERAGE(L16:L19),2)</f>
        <v>2099.75</v>
      </c>
      <c r="M20" s="12">
        <f>ROUND(AVERAGE(M16:M19),2)</f>
        <v>110236875</v>
      </c>
    </row>
    <row r="21" spans="2:13" ht="4.5" customHeight="1" x14ac:dyDescent="0.25">
      <c r="F21" s="5"/>
      <c r="G21" s="5"/>
      <c r="H21" s="2"/>
    </row>
    <row r="22" spans="2:13" x14ac:dyDescent="0.25">
      <c r="B22" s="67" t="s">
        <v>20</v>
      </c>
      <c r="C22" s="6" t="s">
        <v>14</v>
      </c>
      <c r="D22" s="45" t="s">
        <v>49</v>
      </c>
      <c r="E22" s="51" t="s">
        <v>50</v>
      </c>
      <c r="F22" s="8">
        <v>45435</v>
      </c>
      <c r="G22" s="9" t="s">
        <v>51</v>
      </c>
      <c r="H22" s="44" t="s">
        <v>52</v>
      </c>
      <c r="I22" s="70" t="s">
        <v>24</v>
      </c>
      <c r="J22" s="43" t="s">
        <v>55</v>
      </c>
      <c r="K22" s="48">
        <f>ORÇAMENTO!E11</f>
        <v>52500</v>
      </c>
      <c r="L22" s="47">
        <v>3490</v>
      </c>
      <c r="M22" s="47">
        <f>K22*L22</f>
        <v>183225000</v>
      </c>
    </row>
    <row r="23" spans="2:13" x14ac:dyDescent="0.25">
      <c r="B23" s="68"/>
      <c r="C23" s="6" t="s">
        <v>15</v>
      </c>
      <c r="D23" s="7" t="s">
        <v>57</v>
      </c>
      <c r="E23" s="51" t="s">
        <v>58</v>
      </c>
      <c r="F23" s="8">
        <v>45436</v>
      </c>
      <c r="G23" s="9" t="s">
        <v>59</v>
      </c>
      <c r="H23" s="10" t="s">
        <v>60</v>
      </c>
      <c r="I23" s="71"/>
      <c r="J23" s="43" t="s">
        <v>62</v>
      </c>
      <c r="K23" s="48">
        <f>K22</f>
        <v>52500</v>
      </c>
      <c r="L23" s="47">
        <v>2300</v>
      </c>
      <c r="M23" s="47">
        <f t="shared" ref="M23:M25" si="3">K23*L23</f>
        <v>120750000</v>
      </c>
    </row>
    <row r="24" spans="2:13" x14ac:dyDescent="0.25">
      <c r="B24" s="68"/>
      <c r="C24" s="6" t="s">
        <v>16</v>
      </c>
      <c r="D24" s="7" t="s">
        <v>64</v>
      </c>
      <c r="E24" s="51" t="s">
        <v>65</v>
      </c>
      <c r="F24" s="8">
        <v>45435</v>
      </c>
      <c r="G24" s="9" t="s">
        <v>66</v>
      </c>
      <c r="H24" s="10" t="s">
        <v>67</v>
      </c>
      <c r="I24" s="71"/>
      <c r="J24" s="49" t="s">
        <v>68</v>
      </c>
      <c r="K24" s="48">
        <f>K22</f>
        <v>52500</v>
      </c>
      <c r="L24" s="47">
        <v>3600</v>
      </c>
      <c r="M24" s="47">
        <f t="shared" si="3"/>
        <v>189000000</v>
      </c>
    </row>
    <row r="25" spans="2:13" x14ac:dyDescent="0.25">
      <c r="B25" s="69"/>
      <c r="C25" s="6" t="s">
        <v>48</v>
      </c>
      <c r="D25" s="7" t="s">
        <v>70</v>
      </c>
      <c r="E25" s="51" t="s">
        <v>71</v>
      </c>
      <c r="F25" s="8">
        <v>45435</v>
      </c>
      <c r="G25" s="11" t="s">
        <v>72</v>
      </c>
      <c r="H25" s="10" t="s">
        <v>73</v>
      </c>
      <c r="I25" s="72"/>
      <c r="J25" s="43" t="s">
        <v>55</v>
      </c>
      <c r="K25" s="48">
        <f>K22</f>
        <v>52500</v>
      </c>
      <c r="L25" s="47">
        <v>2499</v>
      </c>
      <c r="M25" s="47">
        <f t="shared" si="3"/>
        <v>131197500</v>
      </c>
    </row>
    <row r="26" spans="2:13" x14ac:dyDescent="0.25">
      <c r="B26" s="73" t="s">
        <v>17</v>
      </c>
      <c r="C26" s="74"/>
      <c r="D26" s="74"/>
      <c r="E26" s="74"/>
      <c r="F26" s="74"/>
      <c r="G26" s="74"/>
      <c r="H26" s="74"/>
      <c r="I26" s="74"/>
      <c r="J26" s="75"/>
      <c r="K26" s="76"/>
      <c r="L26" s="12">
        <f>ROUND(AVERAGE(L22:L25),2)</f>
        <v>2972.25</v>
      </c>
      <c r="M26" s="12">
        <f>ROUND(AVERAGE(M22:M25),2)</f>
        <v>156043125</v>
      </c>
    </row>
    <row r="27" spans="2:13" ht="4.5" customHeight="1" x14ac:dyDescent="0.25">
      <c r="F27" s="5"/>
      <c r="G27" s="5"/>
      <c r="H27" s="2"/>
    </row>
    <row r="28" spans="2:13" x14ac:dyDescent="0.25">
      <c r="B28" s="67" t="s">
        <v>20</v>
      </c>
      <c r="C28" s="6" t="s">
        <v>14</v>
      </c>
      <c r="D28" s="45" t="s">
        <v>49</v>
      </c>
      <c r="E28" s="51" t="s">
        <v>50</v>
      </c>
      <c r="F28" s="8">
        <v>45435</v>
      </c>
      <c r="G28" s="9" t="s">
        <v>51</v>
      </c>
      <c r="H28" s="44" t="s">
        <v>52</v>
      </c>
      <c r="I28" s="70" t="s">
        <v>25</v>
      </c>
      <c r="J28" s="49" t="s">
        <v>61</v>
      </c>
      <c r="K28" s="48">
        <f>ORÇAMENTO!E13</f>
        <v>1875</v>
      </c>
      <c r="L28" s="47">
        <v>7330</v>
      </c>
      <c r="M28" s="47">
        <f>K28*L28</f>
        <v>13743750</v>
      </c>
    </row>
    <row r="29" spans="2:13" x14ac:dyDescent="0.25">
      <c r="B29" s="68"/>
      <c r="C29" s="6" t="s">
        <v>15</v>
      </c>
      <c r="D29" s="7" t="s">
        <v>57</v>
      </c>
      <c r="E29" s="51" t="s">
        <v>58</v>
      </c>
      <c r="F29" s="8">
        <v>45436</v>
      </c>
      <c r="G29" s="9" t="s">
        <v>59</v>
      </c>
      <c r="H29" s="10" t="s">
        <v>60</v>
      </c>
      <c r="I29" s="71"/>
      <c r="J29" s="43" t="s">
        <v>63</v>
      </c>
      <c r="K29" s="48">
        <f>K28</f>
        <v>1875</v>
      </c>
      <c r="L29" s="47">
        <v>9000</v>
      </c>
      <c r="M29" s="47">
        <f t="shared" ref="M29:M31" si="4">K29*L29</f>
        <v>16875000</v>
      </c>
    </row>
    <row r="30" spans="2:13" x14ac:dyDescent="0.25">
      <c r="B30" s="68"/>
      <c r="C30" s="6" t="s">
        <v>16</v>
      </c>
      <c r="D30" s="7" t="s">
        <v>64</v>
      </c>
      <c r="E30" s="51" t="s">
        <v>65</v>
      </c>
      <c r="F30" s="8">
        <v>45435</v>
      </c>
      <c r="G30" s="9" t="s">
        <v>66</v>
      </c>
      <c r="H30" s="10" t="s">
        <v>67</v>
      </c>
      <c r="I30" s="71"/>
      <c r="J30" s="49" t="s">
        <v>63</v>
      </c>
      <c r="K30" s="48">
        <f>K28</f>
        <v>1875</v>
      </c>
      <c r="L30" s="47">
        <v>7500</v>
      </c>
      <c r="M30" s="47">
        <f t="shared" si="4"/>
        <v>14062500</v>
      </c>
    </row>
    <row r="31" spans="2:13" x14ac:dyDescent="0.25">
      <c r="B31" s="69"/>
      <c r="C31" s="6" t="s">
        <v>48</v>
      </c>
      <c r="D31" s="7" t="s">
        <v>70</v>
      </c>
      <c r="E31" s="51" t="s">
        <v>71</v>
      </c>
      <c r="F31" s="8">
        <v>45435</v>
      </c>
      <c r="G31" s="11" t="s">
        <v>72</v>
      </c>
      <c r="H31" s="10" t="s">
        <v>73</v>
      </c>
      <c r="I31" s="72"/>
      <c r="J31" s="43" t="s">
        <v>74</v>
      </c>
      <c r="K31" s="48">
        <f>K28</f>
        <v>1875</v>
      </c>
      <c r="L31" s="47">
        <v>6899</v>
      </c>
      <c r="M31" s="47">
        <f t="shared" si="4"/>
        <v>12935625</v>
      </c>
    </row>
    <row r="32" spans="2:13" x14ac:dyDescent="0.25">
      <c r="B32" s="73" t="s">
        <v>17</v>
      </c>
      <c r="C32" s="74"/>
      <c r="D32" s="74"/>
      <c r="E32" s="74"/>
      <c r="F32" s="74"/>
      <c r="G32" s="74"/>
      <c r="H32" s="74"/>
      <c r="I32" s="74"/>
      <c r="J32" s="75"/>
      <c r="K32" s="76"/>
      <c r="L32" s="12">
        <f>ROUND(AVERAGE(L28:L31),2)</f>
        <v>7682.25</v>
      </c>
      <c r="M32" s="12">
        <f>ROUND(AVERAGE(M28:M31),2)</f>
        <v>14404218.75</v>
      </c>
    </row>
    <row r="33" spans="2:13" ht="4.5" customHeight="1" x14ac:dyDescent="0.25">
      <c r="F33" s="5"/>
      <c r="G33" s="5"/>
      <c r="H33" s="2"/>
    </row>
    <row r="34" spans="2:13" x14ac:dyDescent="0.25">
      <c r="B34" s="67" t="s">
        <v>26</v>
      </c>
      <c r="C34" s="6" t="s">
        <v>14</v>
      </c>
      <c r="D34" s="45" t="s">
        <v>49</v>
      </c>
      <c r="E34" s="51" t="s">
        <v>50</v>
      </c>
      <c r="F34" s="8">
        <v>45435</v>
      </c>
      <c r="G34" s="9" t="s">
        <v>51</v>
      </c>
      <c r="H34" s="44" t="s">
        <v>52</v>
      </c>
      <c r="I34" s="70" t="s">
        <v>2</v>
      </c>
      <c r="J34" s="43" t="s">
        <v>55</v>
      </c>
      <c r="K34" s="48">
        <f>ORÇAMENTO!E15</f>
        <v>52500</v>
      </c>
      <c r="L34" s="47">
        <v>1030</v>
      </c>
      <c r="M34" s="47">
        <f>K34*L34</f>
        <v>54075000</v>
      </c>
    </row>
    <row r="35" spans="2:13" x14ac:dyDescent="0.25">
      <c r="B35" s="68"/>
      <c r="C35" s="6" t="s">
        <v>15</v>
      </c>
      <c r="D35" s="7" t="s">
        <v>57</v>
      </c>
      <c r="E35" s="51" t="s">
        <v>58</v>
      </c>
      <c r="F35" s="8">
        <v>45436</v>
      </c>
      <c r="G35" s="9" t="s">
        <v>59</v>
      </c>
      <c r="H35" s="10" t="s">
        <v>60</v>
      </c>
      <c r="I35" s="71"/>
      <c r="J35" s="43" t="s">
        <v>62</v>
      </c>
      <c r="K35" s="48">
        <f>K34</f>
        <v>52500</v>
      </c>
      <c r="L35" s="47">
        <v>590</v>
      </c>
      <c r="M35" s="47">
        <f t="shared" ref="M35:M36" si="5">K35*L35</f>
        <v>30975000</v>
      </c>
    </row>
    <row r="36" spans="2:13" x14ac:dyDescent="0.25">
      <c r="B36" s="68"/>
      <c r="C36" s="6" t="s">
        <v>16</v>
      </c>
      <c r="D36" s="7" t="s">
        <v>64</v>
      </c>
      <c r="E36" s="51" t="s">
        <v>65</v>
      </c>
      <c r="F36" s="8">
        <v>45435</v>
      </c>
      <c r="G36" s="9" t="s">
        <v>66</v>
      </c>
      <c r="H36" s="10" t="s">
        <v>67</v>
      </c>
      <c r="I36" s="71"/>
      <c r="J36" s="49" t="s">
        <v>69</v>
      </c>
      <c r="K36" s="48">
        <f>K34</f>
        <v>52500</v>
      </c>
      <c r="L36" s="47">
        <v>980</v>
      </c>
      <c r="M36" s="47">
        <f t="shared" si="5"/>
        <v>51450000</v>
      </c>
    </row>
    <row r="37" spans="2:13" x14ac:dyDescent="0.25">
      <c r="B37" s="69"/>
      <c r="C37" s="6" t="s">
        <v>48</v>
      </c>
      <c r="D37" s="7" t="s">
        <v>70</v>
      </c>
      <c r="E37" s="51" t="s">
        <v>71</v>
      </c>
      <c r="F37" s="8">
        <v>45435</v>
      </c>
      <c r="G37" s="11" t="s">
        <v>72</v>
      </c>
      <c r="H37" s="10" t="s">
        <v>73</v>
      </c>
      <c r="I37" s="72"/>
      <c r="J37" s="43" t="s">
        <v>55</v>
      </c>
      <c r="K37" s="48">
        <f>K34</f>
        <v>52500</v>
      </c>
      <c r="L37" s="47" t="s">
        <v>75</v>
      </c>
      <c r="M37" s="47" t="s">
        <v>75</v>
      </c>
    </row>
    <row r="38" spans="2:13" x14ac:dyDescent="0.25">
      <c r="B38" s="73" t="s">
        <v>17</v>
      </c>
      <c r="C38" s="74"/>
      <c r="D38" s="74"/>
      <c r="E38" s="74"/>
      <c r="F38" s="74"/>
      <c r="G38" s="74"/>
      <c r="H38" s="74"/>
      <c r="I38" s="74"/>
      <c r="J38" s="75"/>
      <c r="K38" s="76"/>
      <c r="L38" s="12">
        <f>ROUND(AVERAGE(L34:L37),2)</f>
        <v>866.67</v>
      </c>
      <c r="M38" s="12">
        <f>ROUND(AVERAGE(M34:M37),2)</f>
        <v>45500000</v>
      </c>
    </row>
    <row r="41" spans="2:13" x14ac:dyDescent="0.25">
      <c r="M41" s="52"/>
    </row>
  </sheetData>
  <mergeCells count="19">
    <mergeCell ref="B38:K38"/>
    <mergeCell ref="B26:K26"/>
    <mergeCell ref="B28:B31"/>
    <mergeCell ref="I28:I31"/>
    <mergeCell ref="B32:K32"/>
    <mergeCell ref="B34:B37"/>
    <mergeCell ref="I34:I37"/>
    <mergeCell ref="B14:K14"/>
    <mergeCell ref="B16:B19"/>
    <mergeCell ref="I16:I19"/>
    <mergeCell ref="B20:K20"/>
    <mergeCell ref="B22:B25"/>
    <mergeCell ref="I22:I25"/>
    <mergeCell ref="B1:M1"/>
    <mergeCell ref="B4:B7"/>
    <mergeCell ref="I4:I7"/>
    <mergeCell ref="B8:K8"/>
    <mergeCell ref="B10:B13"/>
    <mergeCell ref="I10:I13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6DC37B-53CC-483A-9244-DFEE3511F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</vt:lpstr>
      <vt:lpstr>COTAÇÕES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Santos</dc:creator>
  <cp:lastModifiedBy>Wagner Waguinho</cp:lastModifiedBy>
  <cp:revision>9</cp:revision>
  <cp:lastPrinted>2023-07-19T13:28:05Z</cp:lastPrinted>
  <dcterms:created xsi:type="dcterms:W3CDTF">2020-06-05T15:42:37Z</dcterms:created>
  <dcterms:modified xsi:type="dcterms:W3CDTF">2024-06-04T13:36:01Z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